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15480" windowHeight="7770" tabRatio="578" activeTab="0"/>
  </bookViews>
  <sheets>
    <sheet name="маймакс округ" sheetId="1" r:id="rId1"/>
    <sheet name="Лист1" sheetId="2" r:id="rId2"/>
  </sheets>
  <definedNames>
    <definedName name="Excel_BuiltIn_Print_Area_3">#REF!</definedName>
    <definedName name="_xlnm.Print_Area" localSheetId="0">'маймакс округ'!$A$1:$AZ$41</definedName>
  </definedNames>
  <calcPr fullCalcOnLoad="1"/>
</workbook>
</file>

<file path=xl/sharedStrings.xml><?xml version="1.0" encoding="utf-8"?>
<sst xmlns="http://schemas.openxmlformats.org/spreadsheetml/2006/main" count="210" uniqueCount="73">
  <si>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</si>
  <si>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</si>
  <si>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</si>
  <si>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Перечень обязательных работ, услуг</t>
  </si>
  <si>
    <t>Периодичность</t>
  </si>
  <si>
    <t>%</t>
  </si>
  <si>
    <t>на 1 кв.м.</t>
  </si>
  <si>
    <t>I. Содержание помещений общего пользования</t>
  </si>
  <si>
    <t>1. Подметание полов во всех помещениях общего пользования</t>
  </si>
  <si>
    <t>раз(а) в неделю</t>
  </si>
  <si>
    <t>2. Подметание полов кабины лифта и влажная уборка</t>
  </si>
  <si>
    <t>3. Очистка и влажная уборка мусорных камер</t>
  </si>
  <si>
    <t>4. Мытье и протирка закрывающих устройств мусоропровода</t>
  </si>
  <si>
    <t>раз(а) в месяц</t>
  </si>
  <si>
    <t>II. Уборка земельного участка, входящего в состав общего имущества 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</si>
  <si>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</si>
  <si>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</si>
  <si>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Уборка мусора на контейнерных площадках (помойных ям)</t>
  </si>
  <si>
    <t>8. Сдвижка и подметание снега при отсутствии снегопадов</t>
  </si>
  <si>
    <t>по мере необходимости. Начало работ не позднее _____ часов после начала снегопада</t>
  </si>
  <si>
    <t>III. Подготовка многоквартирного дома к сезонной эксплуатации</t>
  </si>
  <si>
    <t>раз(а) в год</t>
  </si>
  <si>
    <t>по мере необходимости в течение (указать период устранения неисправности)</t>
  </si>
  <si>
    <t>IV. Проведение технических осмотров и мелкий ремонт</t>
  </si>
  <si>
    <t>проверка исправности вытяжек ____ раз(а) в год. Проверка наличия тяги в дымовентиляционных каналах ____ раз(а) в год. Проверка заземления оболочки электрокабеля, замеры сопротивления ____ раз(а) в год.</t>
  </si>
  <si>
    <t>постоянно
на системах водоснабжения, теплоснабжения, газоснабжения, канализации, энергоснабжения</t>
  </si>
  <si>
    <t>Общая годовая стоимость работ по многоквартирным домам</t>
  </si>
  <si>
    <t>Площадь жилых помещений</t>
  </si>
  <si>
    <t>Стоимость работ (размер платы) в руб. по многоквартирным домам</t>
  </si>
  <si>
    <t>объектом конкурса</t>
  </si>
  <si>
    <t>9. Сдвижка и подметание снега при снегопаде, c подсыпкой противоскользящего материала</t>
  </si>
  <si>
    <t>10.Сбразывание снега с крыш, сбивание сосулек</t>
  </si>
  <si>
    <t>11. Вывоз твердых бытовых отходов (ТБО), жидких бытовых отходов</t>
  </si>
  <si>
    <t>12. Очистка выгребных ям (для деревянных неблагоустроенных зданий)</t>
  </si>
  <si>
    <t>13. Укрепление водосточных труб, колен и воронок</t>
  </si>
  <si>
    <t>14. Расконсервирование и ремонт поливочной системы, консервация системы центрального отопления, ремонт просевшей отмостки</t>
  </si>
  <si>
    <t>15. Замена разбитых стекол окон и дверей в помещениях общего пользования</t>
  </si>
  <si>
    <t>16. Ремонт, регулировка, промывка, испытание, расконсервация систем центрального отопления, утепление бойлеров, утепление и прочистка дымовентиляционных каналов, консервация поливочных систем, проверка состояния и ремонт продухов в цоколях зданий, ремонт и утепление наружных водоразборных кранов и колонок, ремонт и укрепление входных дверей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</si>
  <si>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</si>
  <si>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18. Аварийное обслуживание</t>
  </si>
  <si>
    <t>19. Дератизация, дезинсекция</t>
  </si>
  <si>
    <t>V. Техническое обслуживание внутридомового газового оборудования (ВДГО)</t>
  </si>
  <si>
    <t>месяцы</t>
  </si>
  <si>
    <t>деревянные  жилые дома благоустроенные без центрального отопления</t>
  </si>
  <si>
    <t>VI. Расходы по управлению МКД</t>
  </si>
  <si>
    <t>20. Проверка и обслуживание коллективных приборов учета электроэнергии</t>
  </si>
  <si>
    <t>21. Проверка и обслуживание коллективных приборов учета воды</t>
  </si>
  <si>
    <t>22. Проверка и обслуживание коллективных приборов учета тепловой энергии</t>
  </si>
  <si>
    <t xml:space="preserve">Стоимость на 1 кв. м. общей площади жилого помещения (руб./мес.)  (размер платы в месяц на 1 кв. м.) </t>
  </si>
  <si>
    <t>деревянные благоустроенные жилые дома с газоснабжением</t>
  </si>
  <si>
    <t>благоустроенные дома без газоснабжения</t>
  </si>
  <si>
    <t>деревянные благоустроенные жилые дома без газоснабжения</t>
  </si>
  <si>
    <t>3раз(а) в неделю</t>
  </si>
  <si>
    <t>по необходимости</t>
  </si>
  <si>
    <t>1раз(а) в год</t>
  </si>
  <si>
    <t>проверка исправности вытяжек _2_ раз(а) в год. Проверка наличия тяги в дымовентиляционных каналах ____ раз(а) в год. Проверка заземления оболочки электрокабеля, замеры сопротивления ____ раз(а) в год.</t>
  </si>
  <si>
    <t>4раз(а) в год</t>
  </si>
  <si>
    <t>благоустроенные жилые дома без отопления с газоснабжением</t>
  </si>
  <si>
    <t>Приложение №2</t>
  </si>
  <si>
    <t>к извещению и документации</t>
  </si>
  <si>
    <t>о проведении открытого конкурса</t>
  </si>
  <si>
    <t>Лот №8</t>
  </si>
  <si>
    <t>Жилой район территориальный округ Варавино-Фактория</t>
  </si>
  <si>
    <t>пр. Ленинградский д.336</t>
  </si>
  <si>
    <t>пр. Ленинградский д.337</t>
  </si>
  <si>
    <t>пр. Ленинградский д.338</t>
  </si>
  <si>
    <t>пр. Ленинградский д.339</t>
  </si>
  <si>
    <t>пр. Ленинградский д.341</t>
  </si>
  <si>
    <t>пр. Ленинградский д.348</t>
  </si>
  <si>
    <t>пр. Ленинградский д.350</t>
  </si>
  <si>
    <t>ул. Квартальная д.7</t>
  </si>
  <si>
    <t>пр. Ленинградский д.350 корп.1</t>
  </si>
  <si>
    <t>ул. Силикатчиков д.12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</si>
</sst>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4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4" fontId="4" fillId="0" borderId="10" xfId="0" applyNumberFormat="1" applyFont="1" applyBorder="1" applyAlignment="1">
      <alignment horizontal="center" vertical="center"/>
    </xf>
    <xf numFmtId="0" fontId="2" fillId="0" borderId="0" xfId="0" applyFont="1" applyFill="1" applyAlignment="1">
      <alignment/>
    </xf>
    <xf numFmtId="4" fontId="4" fillId="0" borderId="10" xfId="0" applyNumberFormat="1" applyFont="1" applyBorder="1" applyAlignment="1">
      <alignment horizontal="center" vertical="top"/>
    </xf>
    <xf numFmtId="4" fontId="2" fillId="0" borderId="10" xfId="0" applyNumberFormat="1" applyFont="1" applyBorder="1" applyAlignment="1">
      <alignment horizontal="center" vertical="top"/>
    </xf>
    <xf numFmtId="4" fontId="4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/>
    </xf>
    <xf numFmtId="4" fontId="5" fillId="0" borderId="10" xfId="0" applyNumberFormat="1" applyFont="1" applyBorder="1" applyAlignment="1">
      <alignment horizontal="center" vertical="top" wrapText="1"/>
    </xf>
    <xf numFmtId="4" fontId="6" fillId="0" borderId="10" xfId="0" applyNumberFormat="1" applyFont="1" applyBorder="1" applyAlignment="1">
      <alignment horizontal="center" wrapText="1"/>
    </xf>
    <xf numFmtId="4" fontId="4" fillId="0" borderId="10" xfId="0" applyNumberFormat="1" applyFont="1" applyBorder="1" applyAlignment="1">
      <alignment horizontal="left" vertical="top"/>
    </xf>
    <xf numFmtId="3" fontId="4" fillId="0" borderId="10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4" fontId="4" fillId="33" borderId="10" xfId="0" applyNumberFormat="1" applyFont="1" applyFill="1" applyBorder="1" applyAlignment="1">
      <alignment horizontal="center"/>
    </xf>
    <xf numFmtId="164" fontId="7" fillId="33" borderId="10" xfId="0" applyNumberFormat="1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 horizontal="center" vertical="top"/>
    </xf>
    <xf numFmtId="4" fontId="2" fillId="33" borderId="10" xfId="0" applyNumberFormat="1" applyFont="1" applyFill="1" applyBorder="1" applyAlignment="1">
      <alignment horizontal="center"/>
    </xf>
    <xf numFmtId="164" fontId="5" fillId="33" borderId="1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 vertical="top"/>
    </xf>
    <xf numFmtId="4" fontId="5" fillId="33" borderId="10" xfId="0" applyNumberFormat="1" applyFont="1" applyFill="1" applyBorder="1" applyAlignment="1">
      <alignment horizontal="center" vertical="top" wrapText="1"/>
    </xf>
    <xf numFmtId="4" fontId="4" fillId="33" borderId="10" xfId="0" applyNumberFormat="1" applyFont="1" applyFill="1" applyBorder="1" applyAlignment="1">
      <alignment horizontal="center" vertical="top"/>
    </xf>
    <xf numFmtId="4" fontId="6" fillId="33" borderId="10" xfId="0" applyNumberFormat="1" applyFont="1" applyFill="1" applyBorder="1" applyAlignment="1">
      <alignment horizontal="center" wrapText="1"/>
    </xf>
    <xf numFmtId="164" fontId="5" fillId="33" borderId="10" xfId="0" applyNumberFormat="1" applyFont="1" applyFill="1" applyBorder="1" applyAlignment="1">
      <alignment horizontal="center"/>
    </xf>
    <xf numFmtId="164" fontId="7" fillId="33" borderId="10" xfId="0" applyNumberFormat="1" applyFont="1" applyFill="1" applyBorder="1" applyAlignment="1">
      <alignment horizontal="center"/>
    </xf>
    <xf numFmtId="4" fontId="4" fillId="33" borderId="10" xfId="0" applyNumberFormat="1" applyFont="1" applyFill="1" applyBorder="1" applyAlignment="1">
      <alignment horizontal="left" vertical="top"/>
    </xf>
    <xf numFmtId="3" fontId="4" fillId="33" borderId="10" xfId="0" applyNumberFormat="1" applyFont="1" applyFill="1" applyBorder="1" applyAlignment="1">
      <alignment horizontal="center" vertical="top"/>
    </xf>
    <xf numFmtId="4" fontId="4" fillId="33" borderId="10" xfId="0" applyNumberFormat="1" applyFont="1" applyFill="1" applyBorder="1" applyAlignment="1">
      <alignment horizontal="center" vertical="center"/>
    </xf>
    <xf numFmtId="4" fontId="2" fillId="33" borderId="11" xfId="0" applyNumberFormat="1" applyFont="1" applyFill="1" applyBorder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 vertical="top"/>
    </xf>
    <xf numFmtId="4" fontId="4" fillId="0" borderId="10" xfId="0" applyNumberFormat="1" applyFont="1" applyFill="1" applyBorder="1" applyAlignment="1">
      <alignment horizontal="left" vertical="top"/>
    </xf>
    <xf numFmtId="4" fontId="4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 vertical="top"/>
    </xf>
    <xf numFmtId="4" fontId="7" fillId="0" borderId="10" xfId="0" applyNumberFormat="1" applyFont="1" applyFill="1" applyBorder="1" applyAlignment="1">
      <alignment horizontal="left" vertical="top"/>
    </xf>
    <xf numFmtId="4" fontId="4" fillId="33" borderId="12" xfId="0" applyNumberFormat="1" applyFont="1" applyFill="1" applyBorder="1" applyAlignment="1">
      <alignment horizontal="center" vertical="center" wrapText="1"/>
    </xf>
    <xf numFmtId="4" fontId="4" fillId="33" borderId="13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/>
    </xf>
    <xf numFmtId="4" fontId="4" fillId="33" borderId="14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4" fontId="4" fillId="33" borderId="13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center" vertical="top"/>
    </xf>
    <xf numFmtId="4" fontId="2" fillId="0" borderId="10" xfId="0" applyNumberFormat="1" applyFont="1" applyBorder="1" applyAlignment="1">
      <alignment horizontal="left" vertical="top"/>
    </xf>
    <xf numFmtId="4" fontId="4" fillId="33" borderId="12" xfId="0" applyNumberFormat="1" applyFont="1" applyFill="1" applyBorder="1" applyAlignment="1">
      <alignment horizontal="center" vertical="center" wrapText="1"/>
    </xf>
    <xf numFmtId="4" fontId="4" fillId="33" borderId="13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left" vertical="top"/>
    </xf>
    <xf numFmtId="4" fontId="4" fillId="0" borderId="15" xfId="0" applyNumberFormat="1" applyFont="1" applyBorder="1" applyAlignment="1">
      <alignment horizontal="left" vertical="top"/>
    </xf>
    <xf numFmtId="4" fontId="4" fillId="0" borderId="16" xfId="0" applyNumberFormat="1" applyFont="1" applyBorder="1" applyAlignment="1">
      <alignment horizontal="left" vertical="top"/>
    </xf>
    <xf numFmtId="4" fontId="4" fillId="0" borderId="17" xfId="0" applyNumberFormat="1" applyFont="1" applyBorder="1" applyAlignment="1">
      <alignment horizontal="left" vertical="top"/>
    </xf>
    <xf numFmtId="4" fontId="4" fillId="0" borderId="1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4" fontId="3" fillId="0" borderId="18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3" fillId="0" borderId="15" xfId="0" applyNumberFormat="1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45"/>
  <sheetViews>
    <sheetView tabSelected="1" view="pageBreakPreview" zoomScaleSheetLayoutView="100" zoomScalePageLayoutView="0" workbookViewId="0" topLeftCell="A1">
      <pane xSplit="6" ySplit="9" topLeftCell="G10" activePane="bottomRight" state="frozen"/>
      <selection pane="topLeft" activeCell="A1" sqref="A1"/>
      <selection pane="topRight" activeCell="CV1" sqref="CV1"/>
      <selection pane="bottomLeft" activeCell="A29" sqref="A29"/>
      <selection pane="bottomRight" activeCell="AO5" sqref="AO5"/>
    </sheetView>
  </sheetViews>
  <sheetFormatPr defaultColWidth="9.00390625" defaultRowHeight="12.75"/>
  <cols>
    <col min="1" max="5" width="9.125" style="1" customWidth="1"/>
    <col min="6" max="6" width="20.875" style="1" customWidth="1"/>
    <col min="7" max="7" width="21.00390625" style="1" customWidth="1"/>
    <col min="8" max="8" width="0.12890625" style="1" customWidth="1"/>
    <col min="9" max="9" width="5.75390625" style="18" customWidth="1"/>
    <col min="10" max="12" width="9.25390625" style="18" customWidth="1"/>
    <col min="13" max="17" width="9.25390625" style="18" hidden="1" customWidth="1"/>
    <col min="18" max="22" width="9.875" style="18" hidden="1" customWidth="1"/>
    <col min="23" max="23" width="9.25390625" style="18" hidden="1" customWidth="1"/>
    <col min="24" max="24" width="21.00390625" style="18" hidden="1" customWidth="1"/>
    <col min="25" max="25" width="6.75390625" style="18" hidden="1" customWidth="1"/>
    <col min="26" max="26" width="5.75390625" style="18" hidden="1" customWidth="1"/>
    <col min="27" max="27" width="8.875" style="18" hidden="1" customWidth="1"/>
    <col min="28" max="28" width="9.25390625" style="18" hidden="1" customWidth="1"/>
    <col min="29" max="31" width="8.875" style="18" hidden="1" customWidth="1"/>
    <col min="32" max="35" width="9.875" style="18" hidden="1" customWidth="1"/>
    <col min="36" max="36" width="21.00390625" style="18" hidden="1" customWidth="1"/>
    <col min="37" max="37" width="6.75390625" style="18" hidden="1" customWidth="1"/>
    <col min="38" max="38" width="5.75390625" style="18" hidden="1" customWidth="1"/>
    <col min="39" max="39" width="9.875" style="18" hidden="1" customWidth="1"/>
    <col min="40" max="42" width="9.25390625" style="18" customWidth="1"/>
    <col min="43" max="43" width="21.00390625" style="18" customWidth="1"/>
    <col min="44" max="44" width="6.75390625" style="18" hidden="1" customWidth="1"/>
    <col min="45" max="45" width="5.75390625" style="18" customWidth="1"/>
    <col min="46" max="47" width="8.75390625" style="18" customWidth="1"/>
    <col min="48" max="48" width="21.00390625" style="18" customWidth="1"/>
    <col min="49" max="49" width="6.75390625" style="18" hidden="1" customWidth="1"/>
    <col min="50" max="50" width="5.75390625" style="18" customWidth="1"/>
    <col min="51" max="52" width="8.625" style="18" customWidth="1"/>
  </cols>
  <sheetData>
    <row r="1" spans="1:59" ht="16.5" customHeight="1">
      <c r="A1" s="67" t="s">
        <v>0</v>
      </c>
      <c r="B1" s="67"/>
      <c r="C1" s="67"/>
      <c r="D1" s="67"/>
      <c r="E1" s="67"/>
      <c r="F1" s="67"/>
      <c r="G1" s="67"/>
      <c r="H1" s="67"/>
      <c r="I1" s="67"/>
      <c r="L1" s="52" t="s">
        <v>58</v>
      </c>
      <c r="M1" s="52" t="s">
        <v>58</v>
      </c>
      <c r="AV1" s="52" t="s">
        <v>58</v>
      </c>
      <c r="BA1" s="18"/>
      <c r="BB1" s="18"/>
      <c r="BC1" s="18"/>
      <c r="BD1" s="18"/>
      <c r="BE1" s="18"/>
      <c r="BF1" s="18"/>
      <c r="BG1" s="18"/>
    </row>
    <row r="2" spans="1:59" ht="16.5" customHeight="1">
      <c r="A2" s="67" t="s">
        <v>1</v>
      </c>
      <c r="B2" s="67"/>
      <c r="C2" s="67"/>
      <c r="D2" s="67"/>
      <c r="E2" s="67"/>
      <c r="F2" s="67"/>
      <c r="G2" s="67"/>
      <c r="H2" s="67"/>
      <c r="I2" s="67"/>
      <c r="L2" s="18" t="s">
        <v>59</v>
      </c>
      <c r="M2" s="18" t="s">
        <v>59</v>
      </c>
      <c r="AV2" s="18" t="s">
        <v>59</v>
      </c>
      <c r="BA2" s="18"/>
      <c r="BB2" s="18"/>
      <c r="BC2" s="18"/>
      <c r="BD2" s="18"/>
      <c r="BE2" s="18"/>
      <c r="BF2" s="18"/>
      <c r="BG2" s="18"/>
    </row>
    <row r="3" spans="1:59" ht="16.5" customHeight="1">
      <c r="A3" s="67" t="s">
        <v>2</v>
      </c>
      <c r="B3" s="67"/>
      <c r="C3" s="67"/>
      <c r="D3" s="67"/>
      <c r="E3" s="67"/>
      <c r="F3" s="67"/>
      <c r="G3" s="67"/>
      <c r="H3" s="67"/>
      <c r="I3" s="67"/>
      <c r="L3" s="18" t="s">
        <v>60</v>
      </c>
      <c r="M3" s="18" t="s">
        <v>60</v>
      </c>
      <c r="AV3" s="18" t="s">
        <v>60</v>
      </c>
      <c r="BA3" s="18"/>
      <c r="BB3" s="18"/>
      <c r="BC3" s="18"/>
      <c r="BD3" s="18"/>
      <c r="BE3" s="18"/>
      <c r="BF3" s="18"/>
      <c r="BG3" s="18"/>
    </row>
    <row r="4" spans="1:9" ht="16.5" customHeight="1">
      <c r="A4" s="67" t="s">
        <v>29</v>
      </c>
      <c r="B4" s="67"/>
      <c r="C4" s="67"/>
      <c r="D4" s="67"/>
      <c r="E4" s="67"/>
      <c r="F4" s="67"/>
      <c r="G4" s="67"/>
      <c r="H4" s="67"/>
      <c r="I4" s="67"/>
    </row>
    <row r="5" spans="1:52" ht="16.5" customHeight="1">
      <c r="A5" s="2"/>
      <c r="B5" s="2"/>
      <c r="C5" s="2"/>
      <c r="D5" s="2"/>
      <c r="E5" s="2"/>
      <c r="F5" s="2"/>
      <c r="G5" s="2"/>
      <c r="H5" s="2"/>
      <c r="I5" s="19"/>
      <c r="R5" s="19"/>
      <c r="S5" s="19"/>
      <c r="T5" s="19"/>
      <c r="U5" s="19"/>
      <c r="V5" s="19"/>
      <c r="X5" s="19"/>
      <c r="Y5" s="19"/>
      <c r="Z5" s="19"/>
      <c r="AA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Q5" s="19"/>
      <c r="AR5" s="19"/>
      <c r="AS5" s="19"/>
      <c r="AT5" s="19"/>
      <c r="AU5" s="19"/>
      <c r="AV5" s="19"/>
      <c r="AW5" s="19"/>
      <c r="AX5" s="19"/>
      <c r="AY5" s="19"/>
      <c r="AZ5" s="19"/>
    </row>
    <row r="6" spans="1:2" ht="12.75">
      <c r="A6" s="3" t="s">
        <v>61</v>
      </c>
      <c r="B6" s="3" t="s">
        <v>62</v>
      </c>
    </row>
    <row r="7" spans="1:52" ht="18" customHeight="1">
      <c r="A7" s="70" t="s">
        <v>3</v>
      </c>
      <c r="B7" s="70"/>
      <c r="C7" s="70"/>
      <c r="D7" s="70"/>
      <c r="E7" s="70"/>
      <c r="F7" s="70"/>
      <c r="G7" s="68" t="s">
        <v>28</v>
      </c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50"/>
    </row>
    <row r="8" spans="1:52" ht="35.25" customHeight="1">
      <c r="A8" s="70"/>
      <c r="B8" s="70"/>
      <c r="C8" s="70"/>
      <c r="D8" s="70"/>
      <c r="E8" s="70"/>
      <c r="F8" s="71"/>
      <c r="G8" s="59" t="s">
        <v>49</v>
      </c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57" t="s">
        <v>43</v>
      </c>
      <c r="Y8" s="58"/>
      <c r="Z8" s="58"/>
      <c r="AA8" s="58"/>
      <c r="AB8" s="58"/>
      <c r="AC8" s="58"/>
      <c r="AD8" s="58"/>
      <c r="AE8" s="58"/>
      <c r="AF8" s="49"/>
      <c r="AG8" s="49"/>
      <c r="AH8" s="49"/>
      <c r="AI8" s="51"/>
      <c r="AJ8" s="48" t="s">
        <v>50</v>
      </c>
      <c r="AK8" s="49"/>
      <c r="AL8" s="49"/>
      <c r="AM8" s="51"/>
      <c r="AN8" s="53"/>
      <c r="AO8" s="53"/>
      <c r="AP8" s="53"/>
      <c r="AQ8" s="57" t="s">
        <v>57</v>
      </c>
      <c r="AR8" s="58"/>
      <c r="AS8" s="58"/>
      <c r="AT8" s="58"/>
      <c r="AU8" s="53"/>
      <c r="AV8" s="57" t="s">
        <v>51</v>
      </c>
      <c r="AW8" s="58"/>
      <c r="AX8" s="58"/>
      <c r="AY8" s="58"/>
      <c r="AZ8" s="58"/>
    </row>
    <row r="9" spans="1:52" s="5" customFormat="1" ht="56.25">
      <c r="A9" s="70"/>
      <c r="B9" s="70"/>
      <c r="C9" s="70"/>
      <c r="D9" s="70"/>
      <c r="E9" s="70"/>
      <c r="F9" s="70"/>
      <c r="G9" s="37" t="s">
        <v>4</v>
      </c>
      <c r="H9" s="38" t="s">
        <v>5</v>
      </c>
      <c r="I9" s="36" t="s">
        <v>6</v>
      </c>
      <c r="J9" s="36" t="s">
        <v>63</v>
      </c>
      <c r="K9" s="36" t="s">
        <v>64</v>
      </c>
      <c r="L9" s="36" t="s">
        <v>65</v>
      </c>
      <c r="M9" s="36" t="s">
        <v>63</v>
      </c>
      <c r="N9" s="36" t="s">
        <v>63</v>
      </c>
      <c r="O9" s="36" t="s">
        <v>63</v>
      </c>
      <c r="P9" s="36" t="s">
        <v>63</v>
      </c>
      <c r="Q9" s="36" t="s">
        <v>63</v>
      </c>
      <c r="R9" s="36" t="s">
        <v>63</v>
      </c>
      <c r="S9" s="36" t="s">
        <v>63</v>
      </c>
      <c r="T9" s="36" t="s">
        <v>63</v>
      </c>
      <c r="U9" s="36" t="s">
        <v>63</v>
      </c>
      <c r="V9" s="36" t="s">
        <v>63</v>
      </c>
      <c r="W9" s="36" t="s">
        <v>63</v>
      </c>
      <c r="X9" s="36" t="s">
        <v>63</v>
      </c>
      <c r="Y9" s="36" t="s">
        <v>63</v>
      </c>
      <c r="Z9" s="36" t="s">
        <v>63</v>
      </c>
      <c r="AA9" s="36" t="s">
        <v>63</v>
      </c>
      <c r="AB9" s="36" t="s">
        <v>63</v>
      </c>
      <c r="AC9" s="36" t="s">
        <v>63</v>
      </c>
      <c r="AD9" s="36" t="s">
        <v>63</v>
      </c>
      <c r="AE9" s="36" t="s">
        <v>63</v>
      </c>
      <c r="AF9" s="36" t="s">
        <v>63</v>
      </c>
      <c r="AG9" s="36" t="s">
        <v>63</v>
      </c>
      <c r="AH9" s="36" t="s">
        <v>63</v>
      </c>
      <c r="AI9" s="36" t="s">
        <v>63</v>
      </c>
      <c r="AJ9" s="36" t="s">
        <v>63</v>
      </c>
      <c r="AK9" s="36" t="s">
        <v>63</v>
      </c>
      <c r="AL9" s="36" t="s">
        <v>63</v>
      </c>
      <c r="AM9" s="36" t="s">
        <v>63</v>
      </c>
      <c r="AN9" s="36" t="s">
        <v>68</v>
      </c>
      <c r="AO9" s="36" t="s">
        <v>69</v>
      </c>
      <c r="AP9" s="36" t="s">
        <v>72</v>
      </c>
      <c r="AQ9" s="35" t="s">
        <v>4</v>
      </c>
      <c r="AR9" s="36" t="s">
        <v>5</v>
      </c>
      <c r="AS9" s="36" t="s">
        <v>6</v>
      </c>
      <c r="AT9" s="36" t="s">
        <v>66</v>
      </c>
      <c r="AU9" s="36" t="s">
        <v>67</v>
      </c>
      <c r="AV9" s="37" t="s">
        <v>4</v>
      </c>
      <c r="AW9" s="38" t="s">
        <v>5</v>
      </c>
      <c r="AX9" s="36" t="s">
        <v>6</v>
      </c>
      <c r="AY9" s="36" t="s">
        <v>70</v>
      </c>
      <c r="AZ9" s="36" t="s">
        <v>71</v>
      </c>
    </row>
    <row r="10" spans="1:52" ht="12.75">
      <c r="A10" s="55" t="s">
        <v>7</v>
      </c>
      <c r="B10" s="55"/>
      <c r="C10" s="55"/>
      <c r="D10" s="55"/>
      <c r="E10" s="55"/>
      <c r="F10" s="55"/>
      <c r="G10" s="7"/>
      <c r="H10" s="8">
        <f aca="true" t="shared" si="0" ref="H10:Q10">SUM(H11:H14)</f>
        <v>0</v>
      </c>
      <c r="I10" s="39">
        <f t="shared" si="0"/>
        <v>0</v>
      </c>
      <c r="J10" s="21">
        <f t="shared" si="0"/>
        <v>0</v>
      </c>
      <c r="K10" s="21">
        <f t="shared" si="0"/>
        <v>0</v>
      </c>
      <c r="L10" s="21">
        <f t="shared" si="0"/>
        <v>0</v>
      </c>
      <c r="M10" s="21">
        <f t="shared" si="0"/>
        <v>0</v>
      </c>
      <c r="N10" s="21">
        <f t="shared" si="0"/>
        <v>0</v>
      </c>
      <c r="O10" s="21">
        <f t="shared" si="0"/>
        <v>0</v>
      </c>
      <c r="P10" s="21">
        <f t="shared" si="0"/>
        <v>0</v>
      </c>
      <c r="Q10" s="21">
        <f t="shared" si="0"/>
        <v>0</v>
      </c>
      <c r="R10" s="21">
        <f aca="true" t="shared" si="1" ref="R10:W10">SUM(R11:R14)</f>
        <v>0</v>
      </c>
      <c r="S10" s="21">
        <f t="shared" si="1"/>
        <v>0</v>
      </c>
      <c r="T10" s="21">
        <f t="shared" si="1"/>
        <v>0</v>
      </c>
      <c r="U10" s="21">
        <f t="shared" si="1"/>
        <v>0</v>
      </c>
      <c r="V10" s="21">
        <f t="shared" si="1"/>
        <v>0</v>
      </c>
      <c r="W10" s="21">
        <f t="shared" si="1"/>
        <v>0</v>
      </c>
      <c r="X10" s="22"/>
      <c r="Y10" s="20">
        <f aca="true" t="shared" si="2" ref="Y10:AE10">SUM(Y11:Y14)</f>
        <v>0</v>
      </c>
      <c r="Z10" s="44">
        <f t="shared" si="2"/>
        <v>0</v>
      </c>
      <c r="AA10" s="21">
        <f t="shared" si="2"/>
        <v>0</v>
      </c>
      <c r="AB10" s="21">
        <f t="shared" si="2"/>
        <v>0</v>
      </c>
      <c r="AC10" s="21">
        <f t="shared" si="2"/>
        <v>0</v>
      </c>
      <c r="AD10" s="21">
        <f t="shared" si="2"/>
        <v>0</v>
      </c>
      <c r="AE10" s="21">
        <f t="shared" si="2"/>
        <v>0</v>
      </c>
      <c r="AF10" s="21">
        <f>SUM(AF11:AF14)</f>
        <v>0</v>
      </c>
      <c r="AG10" s="21">
        <f>SUM(AG11:AG14)</f>
        <v>0</v>
      </c>
      <c r="AH10" s="21">
        <f>SUM(AH11:AH14)</f>
        <v>0</v>
      </c>
      <c r="AI10" s="21">
        <f>SUM(AI11:AI14)</f>
        <v>0</v>
      </c>
      <c r="AJ10" s="22"/>
      <c r="AK10" s="20">
        <f>SUM(AK11:AK14)</f>
        <v>0</v>
      </c>
      <c r="AL10" s="39">
        <f>SUM(AL11:AL14)</f>
        <v>0</v>
      </c>
      <c r="AM10" s="21">
        <f>SUM(AM11:AM14)</f>
        <v>0</v>
      </c>
      <c r="AN10" s="21">
        <f>SUM(AN11:AN14)</f>
        <v>0</v>
      </c>
      <c r="AO10" s="21">
        <f>SUM(AO11:AO14)</f>
        <v>0</v>
      </c>
      <c r="AP10" s="21">
        <f>SUM(AP11:AP14)</f>
        <v>0</v>
      </c>
      <c r="AQ10" s="7"/>
      <c r="AR10" s="20">
        <f>SUM(AR11:AR14)</f>
        <v>0</v>
      </c>
      <c r="AS10" s="44">
        <f>SUM(AS11:AS14)</f>
        <v>0</v>
      </c>
      <c r="AT10" s="21">
        <f>SUM(AT11:AT14)</f>
        <v>0</v>
      </c>
      <c r="AU10" s="21">
        <f>SUM(AU11:AU14)</f>
        <v>0</v>
      </c>
      <c r="AV10" s="7"/>
      <c r="AW10" s="8">
        <f>SUM(AW11:AW14)</f>
        <v>0</v>
      </c>
      <c r="AX10" s="39">
        <f>SUM(AX11:AX14)</f>
        <v>0</v>
      </c>
      <c r="AY10" s="21">
        <f>SUM(AY11:AY14)</f>
        <v>0</v>
      </c>
      <c r="AZ10" s="21">
        <f>SUM(AZ11:AZ14)</f>
        <v>0</v>
      </c>
    </row>
    <row r="11" spans="1:52" ht="12.75">
      <c r="A11" s="56" t="s">
        <v>8</v>
      </c>
      <c r="B11" s="56"/>
      <c r="C11" s="56"/>
      <c r="D11" s="56"/>
      <c r="E11" s="56"/>
      <c r="F11" s="56"/>
      <c r="G11" s="9" t="s">
        <v>9</v>
      </c>
      <c r="H11" s="10">
        <v>0</v>
      </c>
      <c r="I11" s="12">
        <v>0</v>
      </c>
      <c r="J11" s="24">
        <f aca="true" t="shared" si="3" ref="J11:W11">$H$40*$H$11/100*12*J39</f>
        <v>0</v>
      </c>
      <c r="K11" s="24">
        <f>$H$40*$H$11/100*12*K39</f>
        <v>0</v>
      </c>
      <c r="L11" s="24">
        <f>$H$40*$H$11/100*12*L39</f>
        <v>0</v>
      </c>
      <c r="M11" s="24">
        <f t="shared" si="3"/>
        <v>0</v>
      </c>
      <c r="N11" s="24">
        <f t="shared" si="3"/>
        <v>0</v>
      </c>
      <c r="O11" s="24">
        <f t="shared" si="3"/>
        <v>0</v>
      </c>
      <c r="P11" s="24">
        <f t="shared" si="3"/>
        <v>0</v>
      </c>
      <c r="Q11" s="24">
        <f t="shared" si="3"/>
        <v>0</v>
      </c>
      <c r="R11" s="24">
        <f t="shared" si="3"/>
        <v>0</v>
      </c>
      <c r="S11" s="24">
        <f t="shared" si="3"/>
        <v>0</v>
      </c>
      <c r="T11" s="24">
        <f t="shared" si="3"/>
        <v>0</v>
      </c>
      <c r="U11" s="24">
        <f t="shared" si="3"/>
        <v>0</v>
      </c>
      <c r="V11" s="24">
        <f t="shared" si="3"/>
        <v>0</v>
      </c>
      <c r="W11" s="24">
        <f t="shared" si="3"/>
        <v>0</v>
      </c>
      <c r="X11" s="25" t="s">
        <v>9</v>
      </c>
      <c r="Y11" s="23">
        <v>0</v>
      </c>
      <c r="Z11" s="45">
        <v>0</v>
      </c>
      <c r="AA11" s="24">
        <f aca="true" t="shared" si="4" ref="AA11:AI11">$H$40*$H$11/100*12*AA39</f>
        <v>0</v>
      </c>
      <c r="AB11" s="24">
        <f t="shared" si="4"/>
        <v>0</v>
      </c>
      <c r="AC11" s="24">
        <f t="shared" si="4"/>
        <v>0</v>
      </c>
      <c r="AD11" s="24">
        <f t="shared" si="4"/>
        <v>0</v>
      </c>
      <c r="AE11" s="24">
        <f t="shared" si="4"/>
        <v>0</v>
      </c>
      <c r="AF11" s="24">
        <f t="shared" si="4"/>
        <v>0</v>
      </c>
      <c r="AG11" s="24">
        <f t="shared" si="4"/>
        <v>0</v>
      </c>
      <c r="AH11" s="24">
        <f t="shared" si="4"/>
        <v>0</v>
      </c>
      <c r="AI11" s="24">
        <f t="shared" si="4"/>
        <v>0</v>
      </c>
      <c r="AJ11" s="25" t="s">
        <v>9</v>
      </c>
      <c r="AK11" s="23">
        <v>0</v>
      </c>
      <c r="AL11" s="12">
        <v>0</v>
      </c>
      <c r="AM11" s="24">
        <f>$H$40*$H$11/100*12*AM39</f>
        <v>0</v>
      </c>
      <c r="AN11" s="24">
        <f>$H$40*$H$11/100*12*AN39</f>
        <v>0</v>
      </c>
      <c r="AO11" s="24">
        <f>$H$40*$H$11/100*12*AO39</f>
        <v>0</v>
      </c>
      <c r="AP11" s="24">
        <f>$H$40*$H$11/100*12*AP39</f>
        <v>0</v>
      </c>
      <c r="AQ11" s="9" t="s">
        <v>9</v>
      </c>
      <c r="AR11" s="23">
        <v>0</v>
      </c>
      <c r="AS11" s="45">
        <v>0</v>
      </c>
      <c r="AT11" s="24">
        <f>$H$40*$H$11/100*12*AT39</f>
        <v>0</v>
      </c>
      <c r="AU11" s="24">
        <f>$H$40*$H$11/100*12*AU39</f>
        <v>0</v>
      </c>
      <c r="AV11" s="9" t="s">
        <v>9</v>
      </c>
      <c r="AW11" s="10">
        <v>0</v>
      </c>
      <c r="AX11" s="12">
        <v>0</v>
      </c>
      <c r="AY11" s="24">
        <f>$H$40*$H$11/100*12*AY39</f>
        <v>0</v>
      </c>
      <c r="AZ11" s="24">
        <f>$H$40*$H$11/100*12*AZ39</f>
        <v>0</v>
      </c>
    </row>
    <row r="12" spans="1:52" ht="12.75">
      <c r="A12" s="56" t="s">
        <v>10</v>
      </c>
      <c r="B12" s="56"/>
      <c r="C12" s="56"/>
      <c r="D12" s="56"/>
      <c r="E12" s="56"/>
      <c r="F12" s="56"/>
      <c r="G12" s="9" t="s">
        <v>9</v>
      </c>
      <c r="H12" s="10">
        <v>0</v>
      </c>
      <c r="I12" s="12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5" t="s">
        <v>9</v>
      </c>
      <c r="Y12" s="23">
        <v>0</v>
      </c>
      <c r="Z12" s="45"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24">
        <v>0</v>
      </c>
      <c r="AG12" s="24">
        <v>0</v>
      </c>
      <c r="AH12" s="24">
        <v>0</v>
      </c>
      <c r="AI12" s="24">
        <v>0</v>
      </c>
      <c r="AJ12" s="25" t="s">
        <v>9</v>
      </c>
      <c r="AK12" s="23">
        <v>0</v>
      </c>
      <c r="AL12" s="12">
        <v>0</v>
      </c>
      <c r="AM12" s="24">
        <v>0</v>
      </c>
      <c r="AN12" s="24">
        <v>0</v>
      </c>
      <c r="AO12" s="24">
        <v>0</v>
      </c>
      <c r="AP12" s="24">
        <v>0</v>
      </c>
      <c r="AQ12" s="9" t="s">
        <v>9</v>
      </c>
      <c r="AR12" s="23">
        <v>0</v>
      </c>
      <c r="AS12" s="45">
        <v>0</v>
      </c>
      <c r="AT12" s="24">
        <v>0</v>
      </c>
      <c r="AU12" s="24">
        <v>0</v>
      </c>
      <c r="AV12" s="9" t="s">
        <v>9</v>
      </c>
      <c r="AW12" s="10">
        <v>0</v>
      </c>
      <c r="AX12" s="12">
        <v>0</v>
      </c>
      <c r="AY12" s="24">
        <v>0</v>
      </c>
      <c r="AZ12" s="24">
        <v>0</v>
      </c>
    </row>
    <row r="13" spans="1:52" ht="12.75">
      <c r="A13" s="56" t="s">
        <v>11</v>
      </c>
      <c r="B13" s="56"/>
      <c r="C13" s="56"/>
      <c r="D13" s="56"/>
      <c r="E13" s="56"/>
      <c r="F13" s="56"/>
      <c r="G13" s="9" t="s">
        <v>9</v>
      </c>
      <c r="H13" s="10">
        <v>0</v>
      </c>
      <c r="I13" s="12">
        <v>0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  <c r="P13" s="24">
        <v>0</v>
      </c>
      <c r="Q13" s="24">
        <v>0</v>
      </c>
      <c r="R13" s="24">
        <v>0</v>
      </c>
      <c r="S13" s="24">
        <v>0</v>
      </c>
      <c r="T13" s="24">
        <v>0</v>
      </c>
      <c r="U13" s="24">
        <v>0</v>
      </c>
      <c r="V13" s="24">
        <v>0</v>
      </c>
      <c r="W13" s="24">
        <v>0</v>
      </c>
      <c r="X13" s="25" t="s">
        <v>9</v>
      </c>
      <c r="Y13" s="23">
        <v>0</v>
      </c>
      <c r="Z13" s="45">
        <v>0</v>
      </c>
      <c r="AA13" s="24">
        <v>0</v>
      </c>
      <c r="AB13" s="24">
        <v>0</v>
      </c>
      <c r="AC13" s="24">
        <v>0</v>
      </c>
      <c r="AD13" s="24">
        <v>0</v>
      </c>
      <c r="AE13" s="24">
        <v>0</v>
      </c>
      <c r="AF13" s="24">
        <v>0</v>
      </c>
      <c r="AG13" s="24">
        <v>0</v>
      </c>
      <c r="AH13" s="24">
        <v>0</v>
      </c>
      <c r="AI13" s="24">
        <v>0</v>
      </c>
      <c r="AJ13" s="25" t="s">
        <v>9</v>
      </c>
      <c r="AK13" s="23">
        <v>0</v>
      </c>
      <c r="AL13" s="12">
        <v>0</v>
      </c>
      <c r="AM13" s="24">
        <v>0</v>
      </c>
      <c r="AN13" s="24">
        <v>0</v>
      </c>
      <c r="AO13" s="24">
        <v>0</v>
      </c>
      <c r="AP13" s="24">
        <v>0</v>
      </c>
      <c r="AQ13" s="9" t="s">
        <v>9</v>
      </c>
      <c r="AR13" s="23">
        <v>0</v>
      </c>
      <c r="AS13" s="45">
        <v>0</v>
      </c>
      <c r="AT13" s="24">
        <v>0</v>
      </c>
      <c r="AU13" s="24">
        <v>0</v>
      </c>
      <c r="AV13" s="9" t="s">
        <v>9</v>
      </c>
      <c r="AW13" s="10">
        <v>0</v>
      </c>
      <c r="AX13" s="12">
        <v>0</v>
      </c>
      <c r="AY13" s="24">
        <v>0</v>
      </c>
      <c r="AZ13" s="24">
        <v>0</v>
      </c>
    </row>
    <row r="14" spans="1:52" ht="12.75">
      <c r="A14" s="56" t="s">
        <v>12</v>
      </c>
      <c r="B14" s="56"/>
      <c r="C14" s="56"/>
      <c r="D14" s="56"/>
      <c r="E14" s="56"/>
      <c r="F14" s="56"/>
      <c r="G14" s="9" t="s">
        <v>13</v>
      </c>
      <c r="H14" s="10">
        <v>0</v>
      </c>
      <c r="I14" s="12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4">
        <v>0</v>
      </c>
      <c r="Q14" s="24">
        <v>0</v>
      </c>
      <c r="R14" s="24">
        <v>0</v>
      </c>
      <c r="S14" s="24">
        <v>0</v>
      </c>
      <c r="T14" s="24">
        <v>0</v>
      </c>
      <c r="U14" s="24">
        <v>0</v>
      </c>
      <c r="V14" s="24">
        <v>0</v>
      </c>
      <c r="W14" s="24">
        <v>0</v>
      </c>
      <c r="X14" s="25" t="s">
        <v>13</v>
      </c>
      <c r="Y14" s="23">
        <v>0</v>
      </c>
      <c r="Z14" s="45">
        <v>0</v>
      </c>
      <c r="AA14" s="24">
        <v>0</v>
      </c>
      <c r="AB14" s="24">
        <v>0</v>
      </c>
      <c r="AC14" s="24">
        <v>0</v>
      </c>
      <c r="AD14" s="24">
        <v>0</v>
      </c>
      <c r="AE14" s="24">
        <v>0</v>
      </c>
      <c r="AF14" s="24">
        <v>0</v>
      </c>
      <c r="AG14" s="24">
        <v>0</v>
      </c>
      <c r="AH14" s="24">
        <v>0</v>
      </c>
      <c r="AI14" s="24">
        <v>0</v>
      </c>
      <c r="AJ14" s="25" t="s">
        <v>13</v>
      </c>
      <c r="AK14" s="23">
        <v>0</v>
      </c>
      <c r="AL14" s="12">
        <v>0</v>
      </c>
      <c r="AM14" s="24">
        <v>0</v>
      </c>
      <c r="AN14" s="24">
        <v>0</v>
      </c>
      <c r="AO14" s="24">
        <v>0</v>
      </c>
      <c r="AP14" s="24">
        <v>0</v>
      </c>
      <c r="AQ14" s="9" t="s">
        <v>13</v>
      </c>
      <c r="AR14" s="23">
        <v>0</v>
      </c>
      <c r="AS14" s="45">
        <v>0</v>
      </c>
      <c r="AT14" s="24">
        <v>0</v>
      </c>
      <c r="AU14" s="24">
        <v>0</v>
      </c>
      <c r="AV14" s="9" t="s">
        <v>13</v>
      </c>
      <c r="AW14" s="10">
        <v>0</v>
      </c>
      <c r="AX14" s="12">
        <v>0</v>
      </c>
      <c r="AY14" s="24">
        <v>0</v>
      </c>
      <c r="AZ14" s="24">
        <v>0</v>
      </c>
    </row>
    <row r="15" spans="1:52" ht="28.5" customHeight="1">
      <c r="A15" s="66" t="s">
        <v>14</v>
      </c>
      <c r="B15" s="66"/>
      <c r="C15" s="66"/>
      <c r="D15" s="66"/>
      <c r="E15" s="66"/>
      <c r="F15" s="66"/>
      <c r="G15" s="11"/>
      <c r="H15" s="8">
        <f>SUM(H16:H21)</f>
        <v>51.41294050776808</v>
      </c>
      <c r="I15" s="39">
        <f aca="true" t="shared" si="5" ref="I15:W15">SUM(I16:I23)</f>
        <v>5.050000000000001</v>
      </c>
      <c r="J15" s="21">
        <f t="shared" si="5"/>
        <v>26615.52</v>
      </c>
      <c r="K15" s="21">
        <f t="shared" si="5"/>
        <v>42583.62000000001</v>
      </c>
      <c r="L15" s="21">
        <f t="shared" si="5"/>
        <v>22803.780000000002</v>
      </c>
      <c r="M15" s="21">
        <f t="shared" si="5"/>
        <v>0</v>
      </c>
      <c r="N15" s="21">
        <f t="shared" si="5"/>
        <v>0</v>
      </c>
      <c r="O15" s="21">
        <f t="shared" si="5"/>
        <v>0</v>
      </c>
      <c r="P15" s="21">
        <f t="shared" si="5"/>
        <v>0</v>
      </c>
      <c r="Q15" s="21">
        <f t="shared" si="5"/>
        <v>0</v>
      </c>
      <c r="R15" s="20">
        <f t="shared" si="5"/>
        <v>0</v>
      </c>
      <c r="S15" s="20">
        <f t="shared" si="5"/>
        <v>0</v>
      </c>
      <c r="T15" s="20">
        <f t="shared" si="5"/>
        <v>0</v>
      </c>
      <c r="U15" s="20">
        <f t="shared" si="5"/>
        <v>0</v>
      </c>
      <c r="V15" s="20">
        <f t="shared" si="5"/>
        <v>0</v>
      </c>
      <c r="W15" s="21">
        <f t="shared" si="5"/>
        <v>0</v>
      </c>
      <c r="X15" s="26"/>
      <c r="Y15" s="20">
        <f>SUM(Y16:Y21)</f>
        <v>51.41294050776808</v>
      </c>
      <c r="Z15" s="44">
        <f aca="true" t="shared" si="6" ref="Z15:AE15">SUM(Z16:Z23)</f>
        <v>5.050000000000001</v>
      </c>
      <c r="AA15" s="21">
        <f t="shared" si="6"/>
        <v>0</v>
      </c>
      <c r="AB15" s="20">
        <f t="shared" si="6"/>
        <v>0</v>
      </c>
      <c r="AC15" s="21">
        <f t="shared" si="6"/>
        <v>0</v>
      </c>
      <c r="AD15" s="21">
        <f t="shared" si="6"/>
        <v>0</v>
      </c>
      <c r="AE15" s="21">
        <f t="shared" si="6"/>
        <v>0</v>
      </c>
      <c r="AF15" s="20" t="e">
        <f>SUM(AF16:AF23)</f>
        <v>#REF!</v>
      </c>
      <c r="AG15" s="20" t="e">
        <f>SUM(AG16:AG23)</f>
        <v>#REF!</v>
      </c>
      <c r="AH15" s="20" t="e">
        <f>SUM(AH16:AH23)</f>
        <v>#REF!</v>
      </c>
      <c r="AI15" s="20" t="e">
        <f>SUM(AI16:AI23)</f>
        <v>#REF!</v>
      </c>
      <c r="AJ15" s="26"/>
      <c r="AK15" s="20">
        <f>SUM(AK16:AK21)</f>
        <v>51.41294050776808</v>
      </c>
      <c r="AL15" s="39">
        <f>SUM(AL16:AL23)</f>
        <v>5.050000000000001</v>
      </c>
      <c r="AM15" s="20">
        <f>SUM(AM16:AM23)</f>
        <v>0</v>
      </c>
      <c r="AN15" s="21">
        <f>SUM(AN16:AN23)</f>
        <v>24918.72</v>
      </c>
      <c r="AO15" s="21">
        <f>SUM(AO16:AO23)</f>
        <v>24409.68</v>
      </c>
      <c r="AP15" s="21">
        <f>SUM(AP16:AP23)</f>
        <v>16840.74</v>
      </c>
      <c r="AQ15" s="11"/>
      <c r="AR15" s="20">
        <f>SUM(AR16:AR21)</f>
        <v>51.41294050776808</v>
      </c>
      <c r="AS15" s="44">
        <f>SUM(AS16:AS23)</f>
        <v>5.050000000000001</v>
      </c>
      <c r="AT15" s="20">
        <f>SUM(AT16:AT23)</f>
        <v>44765.22</v>
      </c>
      <c r="AU15" s="20">
        <f>SUM(AU16:AU23)</f>
        <v>27154.86</v>
      </c>
      <c r="AV15" s="11"/>
      <c r="AW15" s="8">
        <f>SUM(AW16:AW21)</f>
        <v>51.41294050776808</v>
      </c>
      <c r="AX15" s="39">
        <f>SUM(AX16:AX23)</f>
        <v>5.050000000000001</v>
      </c>
      <c r="AY15" s="21">
        <f>SUM(AY16:AY23)</f>
        <v>45528.78</v>
      </c>
      <c r="AZ15" s="21">
        <f>SUM(AZ16:AZ23)</f>
        <v>26033.760000000002</v>
      </c>
    </row>
    <row r="16" spans="1:52" ht="12.75">
      <c r="A16" s="56" t="s">
        <v>15</v>
      </c>
      <c r="B16" s="56"/>
      <c r="C16" s="56"/>
      <c r="D16" s="56"/>
      <c r="E16" s="56"/>
      <c r="F16" s="56"/>
      <c r="G16" s="9" t="s">
        <v>52</v>
      </c>
      <c r="H16" s="12">
        <v>0.7598226127320953</v>
      </c>
      <c r="I16" s="12">
        <v>0.19</v>
      </c>
      <c r="J16" s="24">
        <f>$I$16*J39*$B$45</f>
        <v>1001.376</v>
      </c>
      <c r="K16" s="24">
        <f>$I$16*K39*$B$45</f>
        <v>1602.156</v>
      </c>
      <c r="L16" s="24">
        <f>$I$16*L39*$B$45</f>
        <v>857.9639999999999</v>
      </c>
      <c r="M16" s="24">
        <f aca="true" t="shared" si="7" ref="M16:W16">$I$16*M39*$B$45</f>
        <v>0</v>
      </c>
      <c r="N16" s="24">
        <f t="shared" si="7"/>
        <v>0</v>
      </c>
      <c r="O16" s="24">
        <f t="shared" si="7"/>
        <v>0</v>
      </c>
      <c r="P16" s="24">
        <f t="shared" si="7"/>
        <v>0</v>
      </c>
      <c r="Q16" s="24">
        <f t="shared" si="7"/>
        <v>0</v>
      </c>
      <c r="R16" s="24">
        <f t="shared" si="7"/>
        <v>0</v>
      </c>
      <c r="S16" s="24">
        <f t="shared" si="7"/>
        <v>0</v>
      </c>
      <c r="T16" s="24">
        <f t="shared" si="7"/>
        <v>0</v>
      </c>
      <c r="U16" s="24">
        <f t="shared" si="7"/>
        <v>0</v>
      </c>
      <c r="V16" s="24">
        <f t="shared" si="7"/>
        <v>0</v>
      </c>
      <c r="W16" s="24">
        <f t="shared" si="7"/>
        <v>0</v>
      </c>
      <c r="X16" s="25" t="s">
        <v>9</v>
      </c>
      <c r="Y16" s="23">
        <v>0.7598226127320953</v>
      </c>
      <c r="Z16" s="45">
        <v>0.19</v>
      </c>
      <c r="AA16" s="24">
        <f>$Z$16*AA39*$B$45</f>
        <v>0</v>
      </c>
      <c r="AB16" s="24">
        <f>$Z$16*AB39*$B$45</f>
        <v>0</v>
      </c>
      <c r="AC16" s="24">
        <f>$Z$16*AC39*$B$45</f>
        <v>0</v>
      </c>
      <c r="AD16" s="24">
        <f>$Z$16*AD39*$B$45</f>
        <v>0</v>
      </c>
      <c r="AE16" s="24">
        <f>$Z$16*AE39*$B$45</f>
        <v>0</v>
      </c>
      <c r="AF16" s="24" t="e">
        <f>#REF!*AF39*$B$45</f>
        <v>#REF!</v>
      </c>
      <c r="AG16" s="24" t="e">
        <f>#REF!*AG39*$B$45</f>
        <v>#REF!</v>
      </c>
      <c r="AH16" s="24" t="e">
        <f>#REF!*AH39*$B$45</f>
        <v>#REF!</v>
      </c>
      <c r="AI16" s="24" t="e">
        <f>#REF!*AI39*$B$45</f>
        <v>#REF!</v>
      </c>
      <c r="AJ16" s="25" t="s">
        <v>9</v>
      </c>
      <c r="AK16" s="23">
        <v>0.7598226127320953</v>
      </c>
      <c r="AL16" s="12">
        <v>0.19</v>
      </c>
      <c r="AM16" s="24">
        <f>$AL$16*$B$45*AM39</f>
        <v>0</v>
      </c>
      <c r="AN16" s="24">
        <f>$I$16*AN39*$B$45</f>
        <v>937.5360000000001</v>
      </c>
      <c r="AO16" s="24">
        <f>$I$16*AO39*$B$45</f>
        <v>918.384</v>
      </c>
      <c r="AP16" s="24">
        <f>$I$16*AP39*$B$45</f>
        <v>633.612</v>
      </c>
      <c r="AQ16" s="9" t="s">
        <v>52</v>
      </c>
      <c r="AR16" s="23">
        <v>0.7598226127320953</v>
      </c>
      <c r="AS16" s="45">
        <v>0.19</v>
      </c>
      <c r="AT16" s="24">
        <f>$AS$16*$B$45*AT39</f>
        <v>1684.2360000000003</v>
      </c>
      <c r="AU16" s="24">
        <f>$AS$16*$B$45*AU39</f>
        <v>1021.6680000000001</v>
      </c>
      <c r="AV16" s="9" t="s">
        <v>52</v>
      </c>
      <c r="AW16" s="12">
        <v>0.7598226127320953</v>
      </c>
      <c r="AX16" s="12">
        <v>0.19</v>
      </c>
      <c r="AY16" s="24">
        <f>$I$16*AY39*$B$45</f>
        <v>1712.964</v>
      </c>
      <c r="AZ16" s="24">
        <f>$I$16*AZ39*$B$45</f>
        <v>979.488</v>
      </c>
    </row>
    <row r="17" spans="1:52" ht="12.75">
      <c r="A17" s="56" t="s">
        <v>16</v>
      </c>
      <c r="B17" s="56"/>
      <c r="C17" s="56"/>
      <c r="D17" s="56"/>
      <c r="E17" s="56"/>
      <c r="F17" s="56"/>
      <c r="G17" s="9" t="s">
        <v>52</v>
      </c>
      <c r="H17" s="12">
        <v>6.63867871352785</v>
      </c>
      <c r="I17" s="12">
        <v>0.56</v>
      </c>
      <c r="J17" s="24">
        <f aca="true" t="shared" si="8" ref="J17:W17">$I$17*J39*$B$45</f>
        <v>2951.4240000000004</v>
      </c>
      <c r="K17" s="24">
        <f>$I$17*K39*$B$45</f>
        <v>4722.144</v>
      </c>
      <c r="L17" s="24">
        <f>$I$17*L39*$B$45</f>
        <v>2528.7360000000003</v>
      </c>
      <c r="M17" s="24">
        <f t="shared" si="8"/>
        <v>0</v>
      </c>
      <c r="N17" s="24">
        <f t="shared" si="8"/>
        <v>0</v>
      </c>
      <c r="O17" s="24">
        <f t="shared" si="8"/>
        <v>0</v>
      </c>
      <c r="P17" s="24">
        <f t="shared" si="8"/>
        <v>0</v>
      </c>
      <c r="Q17" s="24">
        <f t="shared" si="8"/>
        <v>0</v>
      </c>
      <c r="R17" s="24">
        <f t="shared" si="8"/>
        <v>0</v>
      </c>
      <c r="S17" s="24">
        <f t="shared" si="8"/>
        <v>0</v>
      </c>
      <c r="T17" s="24">
        <f t="shared" si="8"/>
        <v>0</v>
      </c>
      <c r="U17" s="24">
        <f t="shared" si="8"/>
        <v>0</v>
      </c>
      <c r="V17" s="24">
        <f t="shared" si="8"/>
        <v>0</v>
      </c>
      <c r="W17" s="24">
        <f t="shared" si="8"/>
        <v>0</v>
      </c>
      <c r="X17" s="25" t="s">
        <v>9</v>
      </c>
      <c r="Y17" s="23">
        <v>6.63867871352785</v>
      </c>
      <c r="Z17" s="45">
        <v>0.56</v>
      </c>
      <c r="AA17" s="24">
        <f>$Z$17*AA39*$B$45</f>
        <v>0</v>
      </c>
      <c r="AB17" s="24">
        <f>$Z$17*AB39*$B$45</f>
        <v>0</v>
      </c>
      <c r="AC17" s="24">
        <f>$Z$17*AC39*$B$45</f>
        <v>0</v>
      </c>
      <c r="AD17" s="24">
        <f>$Z$17*AD39*$B$45</f>
        <v>0</v>
      </c>
      <c r="AE17" s="24">
        <f>$Z$17*AE39*$B$45</f>
        <v>0</v>
      </c>
      <c r="AF17" s="24" t="e">
        <f>#REF!*AF39*$B$45</f>
        <v>#REF!</v>
      </c>
      <c r="AG17" s="24" t="e">
        <f>#REF!*AG39*$B$45</f>
        <v>#REF!</v>
      </c>
      <c r="AH17" s="24" t="e">
        <f>#REF!*AH39*$B$45</f>
        <v>#REF!</v>
      </c>
      <c r="AI17" s="24" t="e">
        <f>#REF!*AI39*$B$45</f>
        <v>#REF!</v>
      </c>
      <c r="AJ17" s="25" t="s">
        <v>9</v>
      </c>
      <c r="AK17" s="23">
        <v>6.63867871352785</v>
      </c>
      <c r="AL17" s="12">
        <v>0.56</v>
      </c>
      <c r="AM17" s="24">
        <f>$AL$17*$B$45*AM39</f>
        <v>0</v>
      </c>
      <c r="AN17" s="24">
        <f>$I$17*AN39*$B$45</f>
        <v>2763.264</v>
      </c>
      <c r="AO17" s="24">
        <f>$I$17*AO39*$B$45</f>
        <v>2706.8160000000007</v>
      </c>
      <c r="AP17" s="24">
        <f>$I$17*AP39*$B$45</f>
        <v>1867.4879999999998</v>
      </c>
      <c r="AQ17" s="9" t="s">
        <v>52</v>
      </c>
      <c r="AR17" s="23">
        <v>6.63867871352785</v>
      </c>
      <c r="AS17" s="45">
        <v>0.56</v>
      </c>
      <c r="AT17" s="24">
        <f>$AS$17*$B$45*AT39</f>
        <v>4964.064000000001</v>
      </c>
      <c r="AU17" s="24">
        <f>$AS$17*$B$45*AU39</f>
        <v>3011.2320000000004</v>
      </c>
      <c r="AV17" s="9" t="s">
        <v>52</v>
      </c>
      <c r="AW17" s="12">
        <v>6.63867871352785</v>
      </c>
      <c r="AX17" s="12">
        <v>0.56</v>
      </c>
      <c r="AY17" s="24">
        <f>$I$17*AY39*$B$45</f>
        <v>5048.736</v>
      </c>
      <c r="AZ17" s="24">
        <f>$I$17*AZ39*$B$45</f>
        <v>2886.9120000000003</v>
      </c>
    </row>
    <row r="18" spans="1:52" ht="12.75">
      <c r="A18" s="56" t="s">
        <v>17</v>
      </c>
      <c r="B18" s="56"/>
      <c r="C18" s="56"/>
      <c r="D18" s="56"/>
      <c r="E18" s="56"/>
      <c r="F18" s="56"/>
      <c r="G18" s="9" t="s">
        <v>52</v>
      </c>
      <c r="H18" s="12">
        <v>23.528449933686996</v>
      </c>
      <c r="I18" s="12">
        <v>0.37</v>
      </c>
      <c r="J18" s="24">
        <f aca="true" t="shared" si="9" ref="J18:W18">$I$18*J39*$B$45</f>
        <v>1950.0479999999998</v>
      </c>
      <c r="K18" s="24">
        <f>$I$18*K39*$B$45</f>
        <v>3119.9880000000003</v>
      </c>
      <c r="L18" s="24">
        <f>$I$18*L39*$B$45</f>
        <v>1670.772</v>
      </c>
      <c r="M18" s="24">
        <f t="shared" si="9"/>
        <v>0</v>
      </c>
      <c r="N18" s="24">
        <f t="shared" si="9"/>
        <v>0</v>
      </c>
      <c r="O18" s="24">
        <f t="shared" si="9"/>
        <v>0</v>
      </c>
      <c r="P18" s="24">
        <f t="shared" si="9"/>
        <v>0</v>
      </c>
      <c r="Q18" s="24">
        <f t="shared" si="9"/>
        <v>0</v>
      </c>
      <c r="R18" s="24">
        <f t="shared" si="9"/>
        <v>0</v>
      </c>
      <c r="S18" s="24">
        <f t="shared" si="9"/>
        <v>0</v>
      </c>
      <c r="T18" s="24">
        <f t="shared" si="9"/>
        <v>0</v>
      </c>
      <c r="U18" s="24">
        <f t="shared" si="9"/>
        <v>0</v>
      </c>
      <c r="V18" s="24">
        <f t="shared" si="9"/>
        <v>0</v>
      </c>
      <c r="W18" s="24">
        <f t="shared" si="9"/>
        <v>0</v>
      </c>
      <c r="X18" s="25" t="s">
        <v>9</v>
      </c>
      <c r="Y18" s="23">
        <v>23.528449933686996</v>
      </c>
      <c r="Z18" s="45">
        <v>0.37</v>
      </c>
      <c r="AA18" s="24">
        <f>$Z$18*AA39*$B$45</f>
        <v>0</v>
      </c>
      <c r="AB18" s="24">
        <f>$Z$18*AB39*$B$45</f>
        <v>0</v>
      </c>
      <c r="AC18" s="24">
        <f>$Z$18*AC39*$B$45</f>
        <v>0</v>
      </c>
      <c r="AD18" s="24">
        <f>$Z$18*AD39*$B$45</f>
        <v>0</v>
      </c>
      <c r="AE18" s="24">
        <f>$Z$18*AE39*$B$45</f>
        <v>0</v>
      </c>
      <c r="AF18" s="24" t="e">
        <f>#REF!*AF39*$B$45</f>
        <v>#REF!</v>
      </c>
      <c r="AG18" s="24" t="e">
        <f>#REF!*AG39*$B$45</f>
        <v>#REF!</v>
      </c>
      <c r="AH18" s="24" t="e">
        <f>#REF!*AH39*$B$45</f>
        <v>#REF!</v>
      </c>
      <c r="AI18" s="24" t="e">
        <f>#REF!*AI39*$B$45</f>
        <v>#REF!</v>
      </c>
      <c r="AJ18" s="25" t="s">
        <v>9</v>
      </c>
      <c r="AK18" s="23">
        <v>23.528449933686996</v>
      </c>
      <c r="AL18" s="12">
        <v>0.37</v>
      </c>
      <c r="AM18" s="24">
        <f>$AL$18*$B$45*AM39</f>
        <v>0</v>
      </c>
      <c r="AN18" s="24">
        <f>$I$18*AN39*$B$45</f>
        <v>1825.728</v>
      </c>
      <c r="AO18" s="24">
        <f>$I$18*AO39*$B$45</f>
        <v>1788.432</v>
      </c>
      <c r="AP18" s="24">
        <f>$I$18*AP39*$B$45</f>
        <v>1233.876</v>
      </c>
      <c r="AQ18" s="9" t="s">
        <v>52</v>
      </c>
      <c r="AR18" s="23">
        <v>23.528449933686996</v>
      </c>
      <c r="AS18" s="45">
        <v>0.37</v>
      </c>
      <c r="AT18" s="24">
        <f>$AS$18*$B$45*AT39</f>
        <v>3279.828</v>
      </c>
      <c r="AU18" s="24">
        <f>$AS$18*$B$45*AU39</f>
        <v>1989.5639999999999</v>
      </c>
      <c r="AV18" s="9" t="s">
        <v>52</v>
      </c>
      <c r="AW18" s="12">
        <v>23.528449933686996</v>
      </c>
      <c r="AX18" s="12">
        <v>0.37</v>
      </c>
      <c r="AY18" s="24">
        <f>$I$18*AY39*$B$45</f>
        <v>3335.772</v>
      </c>
      <c r="AZ18" s="24">
        <f>$I$18*AZ39*$B$45</f>
        <v>1907.424</v>
      </c>
    </row>
    <row r="19" spans="1:52" ht="12.75">
      <c r="A19" s="56" t="s">
        <v>18</v>
      </c>
      <c r="B19" s="56"/>
      <c r="C19" s="56"/>
      <c r="D19" s="56"/>
      <c r="E19" s="56"/>
      <c r="F19" s="56"/>
      <c r="G19" s="9" t="s">
        <v>52</v>
      </c>
      <c r="H19" s="12">
        <v>0.40813328912466834</v>
      </c>
      <c r="I19" s="12">
        <v>0.28</v>
      </c>
      <c r="J19" s="24">
        <f aca="true" t="shared" si="10" ref="J19:W19">$I$19*J39*$B$45</f>
        <v>1475.7120000000002</v>
      </c>
      <c r="K19" s="24">
        <f>$I$19*K39*$B$45</f>
        <v>2361.072</v>
      </c>
      <c r="L19" s="24">
        <f>$I$19*L39*$B$45</f>
        <v>1264.3680000000002</v>
      </c>
      <c r="M19" s="24">
        <f t="shared" si="10"/>
        <v>0</v>
      </c>
      <c r="N19" s="24">
        <f t="shared" si="10"/>
        <v>0</v>
      </c>
      <c r="O19" s="24">
        <f t="shared" si="10"/>
        <v>0</v>
      </c>
      <c r="P19" s="24">
        <f t="shared" si="10"/>
        <v>0</v>
      </c>
      <c r="Q19" s="24">
        <f t="shared" si="10"/>
        <v>0</v>
      </c>
      <c r="R19" s="24">
        <f t="shared" si="10"/>
        <v>0</v>
      </c>
      <c r="S19" s="24">
        <f t="shared" si="10"/>
        <v>0</v>
      </c>
      <c r="T19" s="24">
        <f t="shared" si="10"/>
        <v>0</v>
      </c>
      <c r="U19" s="24">
        <f t="shared" si="10"/>
        <v>0</v>
      </c>
      <c r="V19" s="24">
        <f t="shared" si="10"/>
        <v>0</v>
      </c>
      <c r="W19" s="24">
        <f t="shared" si="10"/>
        <v>0</v>
      </c>
      <c r="X19" s="25" t="s">
        <v>9</v>
      </c>
      <c r="Y19" s="23">
        <v>0.40813328912466834</v>
      </c>
      <c r="Z19" s="45">
        <v>0.28</v>
      </c>
      <c r="AA19" s="24">
        <f>$Z$19*AA39*$B$45</f>
        <v>0</v>
      </c>
      <c r="AB19" s="24">
        <f>$Z$19*AB39*$B$45</f>
        <v>0</v>
      </c>
      <c r="AC19" s="24">
        <f>$Z$19*AC39*$B$45</f>
        <v>0</v>
      </c>
      <c r="AD19" s="24">
        <f>$Z$19*AD39*$B$45</f>
        <v>0</v>
      </c>
      <c r="AE19" s="24">
        <f>$Z$19*AE39*$B$45</f>
        <v>0</v>
      </c>
      <c r="AF19" s="24" t="e">
        <f>#REF!*AF39*$B$45</f>
        <v>#REF!</v>
      </c>
      <c r="AG19" s="24" t="e">
        <f>#REF!*AG39*$B$45</f>
        <v>#REF!</v>
      </c>
      <c r="AH19" s="24" t="e">
        <f>#REF!*AH39*$B$45</f>
        <v>#REF!</v>
      </c>
      <c r="AI19" s="24" t="e">
        <f>#REF!*AI39*$B$45</f>
        <v>#REF!</v>
      </c>
      <c r="AJ19" s="25" t="s">
        <v>9</v>
      </c>
      <c r="AK19" s="23">
        <v>0.40813328912466834</v>
      </c>
      <c r="AL19" s="12">
        <v>0.28</v>
      </c>
      <c r="AM19" s="24">
        <f>$AL$19*$B$45*AM39</f>
        <v>0</v>
      </c>
      <c r="AN19" s="24">
        <f>$I$19*AN39*$B$45</f>
        <v>1381.632</v>
      </c>
      <c r="AO19" s="24">
        <f>$I$19*AO39*$B$45</f>
        <v>1353.4080000000004</v>
      </c>
      <c r="AP19" s="24">
        <f>$I$19*AP39*$B$45</f>
        <v>933.7439999999999</v>
      </c>
      <c r="AQ19" s="9" t="s">
        <v>52</v>
      </c>
      <c r="AR19" s="23">
        <v>0.40813328912466834</v>
      </c>
      <c r="AS19" s="45">
        <v>0.28</v>
      </c>
      <c r="AT19" s="24">
        <f>$AS$19*$B$45*AT39</f>
        <v>2482.0320000000006</v>
      </c>
      <c r="AU19" s="24">
        <f>$AS$19*$B$45*AU39</f>
        <v>1505.6160000000002</v>
      </c>
      <c r="AV19" s="9" t="s">
        <v>52</v>
      </c>
      <c r="AW19" s="12">
        <v>0.40813328912466834</v>
      </c>
      <c r="AX19" s="12">
        <v>0.28</v>
      </c>
      <c r="AY19" s="24">
        <f>$I$19*AY39*$B$45</f>
        <v>2524.368</v>
      </c>
      <c r="AZ19" s="24">
        <f>$I$19*AZ39*$B$45</f>
        <v>1443.4560000000001</v>
      </c>
    </row>
    <row r="20" spans="1:52" ht="43.5" customHeight="1">
      <c r="A20" s="56" t="s">
        <v>30</v>
      </c>
      <c r="B20" s="56"/>
      <c r="C20" s="56"/>
      <c r="D20" s="56"/>
      <c r="E20" s="56"/>
      <c r="F20" s="56"/>
      <c r="G20" s="13" t="s">
        <v>19</v>
      </c>
      <c r="H20" s="12">
        <v>12.083350464190978</v>
      </c>
      <c r="I20" s="12">
        <v>0.68</v>
      </c>
      <c r="J20" s="24">
        <f aca="true" t="shared" si="11" ref="J20:W20">$I$20*J39*$B$45</f>
        <v>3583.8720000000003</v>
      </c>
      <c r="K20" s="24">
        <f>$I$20*K39*$B$45</f>
        <v>5734.032000000001</v>
      </c>
      <c r="L20" s="24">
        <f>$I$20*L39*$B$45</f>
        <v>3070.608</v>
      </c>
      <c r="M20" s="24">
        <f t="shared" si="11"/>
        <v>0</v>
      </c>
      <c r="N20" s="24">
        <f t="shared" si="11"/>
        <v>0</v>
      </c>
      <c r="O20" s="24">
        <f t="shared" si="11"/>
        <v>0</v>
      </c>
      <c r="P20" s="24">
        <f t="shared" si="11"/>
        <v>0</v>
      </c>
      <c r="Q20" s="24">
        <f t="shared" si="11"/>
        <v>0</v>
      </c>
      <c r="R20" s="24">
        <f t="shared" si="11"/>
        <v>0</v>
      </c>
      <c r="S20" s="24">
        <f t="shared" si="11"/>
        <v>0</v>
      </c>
      <c r="T20" s="24">
        <f t="shared" si="11"/>
        <v>0</v>
      </c>
      <c r="U20" s="24">
        <f t="shared" si="11"/>
        <v>0</v>
      </c>
      <c r="V20" s="24">
        <f t="shared" si="11"/>
        <v>0</v>
      </c>
      <c r="W20" s="24">
        <f t="shared" si="11"/>
        <v>0</v>
      </c>
      <c r="X20" s="27" t="s">
        <v>19</v>
      </c>
      <c r="Y20" s="23">
        <v>12.083350464190978</v>
      </c>
      <c r="Z20" s="45">
        <v>0.68</v>
      </c>
      <c r="AA20" s="24">
        <f>$Z$20*AA39*$B$45</f>
        <v>0</v>
      </c>
      <c r="AB20" s="24">
        <f>$Z$20*AB39*$B$45</f>
        <v>0</v>
      </c>
      <c r="AC20" s="24">
        <f>$Z$20*AC39*$B$45</f>
        <v>0</v>
      </c>
      <c r="AD20" s="24">
        <f>$Z$20*AD39*$B$45</f>
        <v>0</v>
      </c>
      <c r="AE20" s="24">
        <f>$Z$20*AE39*$B$45</f>
        <v>0</v>
      </c>
      <c r="AF20" s="24" t="e">
        <f>#REF!*AF39*$B$45</f>
        <v>#REF!</v>
      </c>
      <c r="AG20" s="24" t="e">
        <f>#REF!*AG39*$B$45</f>
        <v>#REF!</v>
      </c>
      <c r="AH20" s="24" t="e">
        <f>#REF!*AH39*$B$45</f>
        <v>#REF!</v>
      </c>
      <c r="AI20" s="24" t="e">
        <f>#REF!*AI39*$B$45</f>
        <v>#REF!</v>
      </c>
      <c r="AJ20" s="27" t="s">
        <v>19</v>
      </c>
      <c r="AK20" s="23">
        <v>12.083350464190978</v>
      </c>
      <c r="AL20" s="12">
        <v>0.68</v>
      </c>
      <c r="AM20" s="24">
        <f>$AL$20*$B$45*AM39</f>
        <v>0</v>
      </c>
      <c r="AN20" s="24">
        <f>$I$20*AN39*$B$45</f>
        <v>3355.392</v>
      </c>
      <c r="AO20" s="24">
        <f>$I$20*AO39*$B$45</f>
        <v>3286.848000000001</v>
      </c>
      <c r="AP20" s="24">
        <f>$I$20*AP39*$B$45</f>
        <v>2267.664</v>
      </c>
      <c r="AQ20" s="13" t="s">
        <v>19</v>
      </c>
      <c r="AR20" s="23">
        <v>12.083350464190978</v>
      </c>
      <c r="AS20" s="45">
        <v>0.68</v>
      </c>
      <c r="AT20" s="24">
        <f>$AS$20*$B$45*AT39</f>
        <v>6027.792</v>
      </c>
      <c r="AU20" s="24">
        <f>$AS$20*$B$45*AU39</f>
        <v>3656.496</v>
      </c>
      <c r="AV20" s="13" t="s">
        <v>19</v>
      </c>
      <c r="AW20" s="12">
        <v>12.083350464190978</v>
      </c>
      <c r="AX20" s="12">
        <v>0.68</v>
      </c>
      <c r="AY20" s="24">
        <f>$I$20*AY39*$B$45</f>
        <v>6130.608</v>
      </c>
      <c r="AZ20" s="24">
        <f>$I$20*AZ39*$B$45</f>
        <v>3505.5360000000005</v>
      </c>
    </row>
    <row r="21" spans="1:52" ht="12.75">
      <c r="A21" s="56" t="s">
        <v>31</v>
      </c>
      <c r="B21" s="56"/>
      <c r="C21" s="56"/>
      <c r="D21" s="56"/>
      <c r="E21" s="56"/>
      <c r="F21" s="56"/>
      <c r="G21" s="9" t="s">
        <v>53</v>
      </c>
      <c r="H21" s="12">
        <v>7.994505494505494</v>
      </c>
      <c r="I21" s="12">
        <v>0.23</v>
      </c>
      <c r="J21" s="24">
        <f aca="true" t="shared" si="12" ref="J21:W21">$I$21*J39*$B$45</f>
        <v>1212.192</v>
      </c>
      <c r="K21" s="24">
        <f>$I$21*K39*$B$45</f>
        <v>1939.4520000000002</v>
      </c>
      <c r="L21" s="24">
        <f>$I$21*L39*$B$45</f>
        <v>1038.5880000000002</v>
      </c>
      <c r="M21" s="24">
        <f t="shared" si="12"/>
        <v>0</v>
      </c>
      <c r="N21" s="24">
        <f t="shared" si="12"/>
        <v>0</v>
      </c>
      <c r="O21" s="24">
        <f t="shared" si="12"/>
        <v>0</v>
      </c>
      <c r="P21" s="24">
        <f t="shared" si="12"/>
        <v>0</v>
      </c>
      <c r="Q21" s="24">
        <f t="shared" si="12"/>
        <v>0</v>
      </c>
      <c r="R21" s="24">
        <f t="shared" si="12"/>
        <v>0</v>
      </c>
      <c r="S21" s="24">
        <f t="shared" si="12"/>
        <v>0</v>
      </c>
      <c r="T21" s="24">
        <f t="shared" si="12"/>
        <v>0</v>
      </c>
      <c r="U21" s="24">
        <f t="shared" si="12"/>
        <v>0</v>
      </c>
      <c r="V21" s="24">
        <f t="shared" si="12"/>
        <v>0</v>
      </c>
      <c r="W21" s="24">
        <f t="shared" si="12"/>
        <v>0</v>
      </c>
      <c r="X21" s="25" t="s">
        <v>9</v>
      </c>
      <c r="Y21" s="23">
        <v>7.994505494505494</v>
      </c>
      <c r="Z21" s="45">
        <v>0.23</v>
      </c>
      <c r="AA21" s="24">
        <f>$Z$21*AA39*$B$45</f>
        <v>0</v>
      </c>
      <c r="AB21" s="24">
        <f>$Z$21*AB39*$B$45</f>
        <v>0</v>
      </c>
      <c r="AC21" s="24">
        <f>$Z$21*AC39*$B$45</f>
        <v>0</v>
      </c>
      <c r="AD21" s="24">
        <f>$Z$21*AD39*$B$45</f>
        <v>0</v>
      </c>
      <c r="AE21" s="24">
        <f>$Z$21*AE39*$B$45</f>
        <v>0</v>
      </c>
      <c r="AF21" s="24" t="e">
        <f>#REF!*AF39*$B$45</f>
        <v>#REF!</v>
      </c>
      <c r="AG21" s="24" t="e">
        <f>#REF!*AG39*$B$45</f>
        <v>#REF!</v>
      </c>
      <c r="AH21" s="24" t="e">
        <f>#REF!*AH39*$B$45</f>
        <v>#REF!</v>
      </c>
      <c r="AI21" s="24" t="e">
        <f>#REF!*AI39*$B$45</f>
        <v>#REF!</v>
      </c>
      <c r="AJ21" s="25" t="s">
        <v>9</v>
      </c>
      <c r="AK21" s="23">
        <v>7.994505494505494</v>
      </c>
      <c r="AL21" s="12">
        <v>0.23</v>
      </c>
      <c r="AM21" s="24">
        <f>$AL$21*$B$45*AM39</f>
        <v>0</v>
      </c>
      <c r="AN21" s="24">
        <f>$I$21*AN39*$B$45</f>
        <v>1134.912</v>
      </c>
      <c r="AO21" s="24">
        <f>$I$21*AO39*$B$45</f>
        <v>1111.728</v>
      </c>
      <c r="AP21" s="24">
        <f>$I$21*AP39*$B$45</f>
        <v>767.0039999999999</v>
      </c>
      <c r="AQ21" s="9" t="s">
        <v>53</v>
      </c>
      <c r="AR21" s="23">
        <v>7.994505494505494</v>
      </c>
      <c r="AS21" s="45">
        <v>0.23</v>
      </c>
      <c r="AT21" s="24">
        <f>$AS$21*$B$45*AT39</f>
        <v>2038.8120000000004</v>
      </c>
      <c r="AU21" s="24">
        <f>$AS$21*$B$45*AU39</f>
        <v>1236.756</v>
      </c>
      <c r="AV21" s="9" t="s">
        <v>53</v>
      </c>
      <c r="AW21" s="12">
        <v>7.994505494505494</v>
      </c>
      <c r="AX21" s="12">
        <v>0.23</v>
      </c>
      <c r="AY21" s="24">
        <f>$I$21*AY39*$B$45</f>
        <v>2073.588</v>
      </c>
      <c r="AZ21" s="24">
        <f>$I$21*AZ39*$B$45</f>
        <v>1185.6960000000001</v>
      </c>
    </row>
    <row r="22" spans="1:52" ht="12.75">
      <c r="A22" s="56" t="s">
        <v>32</v>
      </c>
      <c r="B22" s="56"/>
      <c r="C22" s="56"/>
      <c r="D22" s="56"/>
      <c r="E22" s="56"/>
      <c r="F22" s="56"/>
      <c r="G22" s="9" t="s">
        <v>52</v>
      </c>
      <c r="H22" s="12">
        <v>7.994505494505494</v>
      </c>
      <c r="I22" s="12">
        <v>2.74</v>
      </c>
      <c r="J22" s="24">
        <f aca="true" t="shared" si="13" ref="J22:W22">$I$22*J39*$B$45</f>
        <v>14440.896</v>
      </c>
      <c r="K22" s="24">
        <f>$I$22*K39*$B$45</f>
        <v>23104.776000000005</v>
      </c>
      <c r="L22" s="24">
        <f>$I$22*L39*$B$45</f>
        <v>12372.744000000002</v>
      </c>
      <c r="M22" s="24">
        <f t="shared" si="13"/>
        <v>0</v>
      </c>
      <c r="N22" s="24">
        <f t="shared" si="13"/>
        <v>0</v>
      </c>
      <c r="O22" s="24">
        <f t="shared" si="13"/>
        <v>0</v>
      </c>
      <c r="P22" s="24">
        <f t="shared" si="13"/>
        <v>0</v>
      </c>
      <c r="Q22" s="24">
        <f t="shared" si="13"/>
        <v>0</v>
      </c>
      <c r="R22" s="24">
        <f t="shared" si="13"/>
        <v>0</v>
      </c>
      <c r="S22" s="24">
        <f t="shared" si="13"/>
        <v>0</v>
      </c>
      <c r="T22" s="24">
        <f t="shared" si="13"/>
        <v>0</v>
      </c>
      <c r="U22" s="24">
        <f t="shared" si="13"/>
        <v>0</v>
      </c>
      <c r="V22" s="24">
        <f t="shared" si="13"/>
        <v>0</v>
      </c>
      <c r="W22" s="24">
        <f t="shared" si="13"/>
        <v>0</v>
      </c>
      <c r="X22" s="25" t="s">
        <v>9</v>
      </c>
      <c r="Y22" s="23">
        <v>7.994505494505494</v>
      </c>
      <c r="Z22" s="45">
        <v>2.74</v>
      </c>
      <c r="AA22" s="24">
        <f>$Z$22*AA39*$B$45</f>
        <v>0</v>
      </c>
      <c r="AB22" s="24">
        <f>$Z$22*AB39*$B$45</f>
        <v>0</v>
      </c>
      <c r="AC22" s="24">
        <f>$Z$22*AC39*$B$45</f>
        <v>0</v>
      </c>
      <c r="AD22" s="24">
        <f>$Z$22*AD39*$B$45</f>
        <v>0</v>
      </c>
      <c r="AE22" s="24">
        <f>$Z$22*AE39*$B$45</f>
        <v>0</v>
      </c>
      <c r="AF22" s="24" t="e">
        <f>#REF!*AF39*$B$45</f>
        <v>#REF!</v>
      </c>
      <c r="AG22" s="24" t="e">
        <f>#REF!*AG39*$B$45</f>
        <v>#REF!</v>
      </c>
      <c r="AH22" s="24" t="e">
        <f>#REF!*AH39*$B$45</f>
        <v>#REF!</v>
      </c>
      <c r="AI22" s="24" t="e">
        <f>#REF!*AI39*$B$45</f>
        <v>#REF!</v>
      </c>
      <c r="AJ22" s="25" t="s">
        <v>9</v>
      </c>
      <c r="AK22" s="23">
        <v>7.994505494505494</v>
      </c>
      <c r="AL22" s="12">
        <v>2.74</v>
      </c>
      <c r="AM22" s="24">
        <f>$AL$22*$B$45*AM39</f>
        <v>0</v>
      </c>
      <c r="AN22" s="24">
        <f>$I$22*AN39*$B$45</f>
        <v>13520.256000000001</v>
      </c>
      <c r="AO22" s="24">
        <f>$I$22*AO39*$B$45</f>
        <v>13244.064</v>
      </c>
      <c r="AP22" s="24">
        <f>$I$22*AP39*$B$45</f>
        <v>9137.352</v>
      </c>
      <c r="AQ22" s="9" t="s">
        <v>52</v>
      </c>
      <c r="AR22" s="23">
        <v>7.994505494505494</v>
      </c>
      <c r="AS22" s="45">
        <v>2.74</v>
      </c>
      <c r="AT22" s="24">
        <f>$AS$22*$B$45*AT39</f>
        <v>24288.456000000002</v>
      </c>
      <c r="AU22" s="24">
        <f>$AS$22*$B$45*AU39</f>
        <v>14733.528000000002</v>
      </c>
      <c r="AV22" s="9" t="s">
        <v>52</v>
      </c>
      <c r="AW22" s="12">
        <v>7.994505494505494</v>
      </c>
      <c r="AX22" s="12">
        <v>2.74</v>
      </c>
      <c r="AY22" s="24">
        <f>$I$22*AY39*$B$45</f>
        <v>24702.744</v>
      </c>
      <c r="AZ22" s="24">
        <f>$I$22*AZ39*$B$45</f>
        <v>14125.248</v>
      </c>
    </row>
    <row r="23" spans="1:52" ht="12.75">
      <c r="A23" s="56" t="s">
        <v>33</v>
      </c>
      <c r="B23" s="56"/>
      <c r="C23" s="56"/>
      <c r="D23" s="56"/>
      <c r="E23" s="56"/>
      <c r="F23" s="56"/>
      <c r="G23" s="9" t="s">
        <v>9</v>
      </c>
      <c r="H23" s="12">
        <v>7.994505494505494</v>
      </c>
      <c r="I23" s="12">
        <v>0</v>
      </c>
      <c r="J23" s="24">
        <f aca="true" t="shared" si="14" ref="J23:W23">$I$23*J39*$B$45</f>
        <v>0</v>
      </c>
      <c r="K23" s="24">
        <f>$I$23*K39*$B$45</f>
        <v>0</v>
      </c>
      <c r="L23" s="24">
        <f>$I$23*L39*$B$45</f>
        <v>0</v>
      </c>
      <c r="M23" s="24">
        <f t="shared" si="14"/>
        <v>0</v>
      </c>
      <c r="N23" s="24">
        <f t="shared" si="14"/>
        <v>0</v>
      </c>
      <c r="O23" s="24">
        <f t="shared" si="14"/>
        <v>0</v>
      </c>
      <c r="P23" s="24">
        <f t="shared" si="14"/>
        <v>0</v>
      </c>
      <c r="Q23" s="24">
        <f t="shared" si="14"/>
        <v>0</v>
      </c>
      <c r="R23" s="24">
        <f t="shared" si="14"/>
        <v>0</v>
      </c>
      <c r="S23" s="24">
        <f t="shared" si="14"/>
        <v>0</v>
      </c>
      <c r="T23" s="24">
        <f t="shared" si="14"/>
        <v>0</v>
      </c>
      <c r="U23" s="24">
        <f t="shared" si="14"/>
        <v>0</v>
      </c>
      <c r="V23" s="24">
        <f t="shared" si="14"/>
        <v>0</v>
      </c>
      <c r="W23" s="24">
        <f t="shared" si="14"/>
        <v>0</v>
      </c>
      <c r="X23" s="25" t="s">
        <v>9</v>
      </c>
      <c r="Y23" s="23">
        <v>7.994505494505494</v>
      </c>
      <c r="Z23" s="45">
        <v>0</v>
      </c>
      <c r="AA23" s="24">
        <f>$Z$23*AA39*$B$45</f>
        <v>0</v>
      </c>
      <c r="AB23" s="24">
        <f>$Z$23*AB39*$B$45</f>
        <v>0</v>
      </c>
      <c r="AC23" s="24">
        <f>$Z$23*AC39*$B$45</f>
        <v>0</v>
      </c>
      <c r="AD23" s="24">
        <f>$Z$23*AD39*$B$45</f>
        <v>0</v>
      </c>
      <c r="AE23" s="24">
        <f>$Z$23*AE39*$B$45</f>
        <v>0</v>
      </c>
      <c r="AF23" s="24" t="e">
        <f>#REF!*AF39*$B$45</f>
        <v>#REF!</v>
      </c>
      <c r="AG23" s="24" t="e">
        <f>#REF!*AG39*$B$45</f>
        <v>#REF!</v>
      </c>
      <c r="AH23" s="24" t="e">
        <f>#REF!*AH39*$B$45</f>
        <v>#REF!</v>
      </c>
      <c r="AI23" s="24" t="e">
        <f>#REF!*AI39*$B$45</f>
        <v>#REF!</v>
      </c>
      <c r="AJ23" s="25" t="s">
        <v>9</v>
      </c>
      <c r="AK23" s="23">
        <v>7.994505494505494</v>
      </c>
      <c r="AL23" s="12">
        <v>0</v>
      </c>
      <c r="AM23" s="24">
        <f>$AL$23*$B$45*AM39</f>
        <v>0</v>
      </c>
      <c r="AN23" s="24">
        <f>$I$23*AN39*$B$45</f>
        <v>0</v>
      </c>
      <c r="AO23" s="24">
        <f>$I$23*AO39*$B$45</f>
        <v>0</v>
      </c>
      <c r="AP23" s="24">
        <f>$I$23*AP39*$B$45</f>
        <v>0</v>
      </c>
      <c r="AQ23" s="9" t="s">
        <v>9</v>
      </c>
      <c r="AR23" s="23">
        <v>7.994505494505494</v>
      </c>
      <c r="AS23" s="45">
        <v>0</v>
      </c>
      <c r="AT23" s="24">
        <f>$AS$23*$B$45*AT39</f>
        <v>0</v>
      </c>
      <c r="AU23" s="24">
        <f>$AS$23*$B$45*AU39</f>
        <v>0</v>
      </c>
      <c r="AV23" s="9" t="s">
        <v>9</v>
      </c>
      <c r="AW23" s="12">
        <v>7.994505494505494</v>
      </c>
      <c r="AX23" s="12">
        <v>0</v>
      </c>
      <c r="AY23" s="24">
        <f>$I$23*AY39*$B$45</f>
        <v>0</v>
      </c>
      <c r="AZ23" s="24">
        <f>$I$23*AZ39*$B$45</f>
        <v>0</v>
      </c>
    </row>
    <row r="24" spans="1:52" ht="13.5" customHeight="1">
      <c r="A24" s="66" t="s">
        <v>20</v>
      </c>
      <c r="B24" s="66"/>
      <c r="C24" s="66"/>
      <c r="D24" s="66"/>
      <c r="E24" s="66"/>
      <c r="F24" s="66"/>
      <c r="G24" s="11"/>
      <c r="H24" s="6">
        <f aca="true" t="shared" si="15" ref="H24:Q24">SUM(H25:H28)</f>
        <v>33.76989389920425</v>
      </c>
      <c r="I24" s="40">
        <f t="shared" si="15"/>
        <v>5.6</v>
      </c>
      <c r="J24" s="21">
        <f t="shared" si="15"/>
        <v>29514.239999999998</v>
      </c>
      <c r="K24" s="21">
        <f t="shared" si="15"/>
        <v>47221.44</v>
      </c>
      <c r="L24" s="21">
        <f t="shared" si="15"/>
        <v>25287.36</v>
      </c>
      <c r="M24" s="21">
        <f t="shared" si="15"/>
        <v>0</v>
      </c>
      <c r="N24" s="21">
        <f t="shared" si="15"/>
        <v>0</v>
      </c>
      <c r="O24" s="21">
        <f t="shared" si="15"/>
        <v>0</v>
      </c>
      <c r="P24" s="21">
        <f t="shared" si="15"/>
        <v>0</v>
      </c>
      <c r="Q24" s="21">
        <f t="shared" si="15"/>
        <v>0</v>
      </c>
      <c r="R24" s="21">
        <f aca="true" t="shared" si="16" ref="R24:W24">SUM(R25:R28)</f>
        <v>0</v>
      </c>
      <c r="S24" s="21">
        <f t="shared" si="16"/>
        <v>0</v>
      </c>
      <c r="T24" s="21">
        <f t="shared" si="16"/>
        <v>0</v>
      </c>
      <c r="U24" s="21">
        <f t="shared" si="16"/>
        <v>0</v>
      </c>
      <c r="V24" s="21">
        <f t="shared" si="16"/>
        <v>0</v>
      </c>
      <c r="W24" s="21">
        <f t="shared" si="16"/>
        <v>0</v>
      </c>
      <c r="X24" s="26"/>
      <c r="Y24" s="28">
        <f aca="true" t="shared" si="17" ref="Y24:AE24">SUM(Y25:Y28)</f>
        <v>33.76989389920425</v>
      </c>
      <c r="Z24" s="46">
        <f t="shared" si="17"/>
        <v>5.14</v>
      </c>
      <c r="AA24" s="21">
        <f t="shared" si="17"/>
        <v>0</v>
      </c>
      <c r="AB24" s="21">
        <f t="shared" si="17"/>
        <v>0</v>
      </c>
      <c r="AC24" s="21">
        <f t="shared" si="17"/>
        <v>0</v>
      </c>
      <c r="AD24" s="21">
        <f t="shared" si="17"/>
        <v>0</v>
      </c>
      <c r="AE24" s="21">
        <f t="shared" si="17"/>
        <v>0</v>
      </c>
      <c r="AF24" s="21" t="e">
        <f>SUM(AF25:AF28)</f>
        <v>#REF!</v>
      </c>
      <c r="AG24" s="21" t="e">
        <f>SUM(AG25:AG28)</f>
        <v>#REF!</v>
      </c>
      <c r="AH24" s="21" t="e">
        <f>SUM(AH25:AH28)</f>
        <v>#REF!</v>
      </c>
      <c r="AI24" s="21" t="e">
        <f>SUM(AI25:AI28)</f>
        <v>#REF!</v>
      </c>
      <c r="AJ24" s="26"/>
      <c r="AK24" s="28">
        <f>SUM(AK25:AK28)</f>
        <v>33.76989389920425</v>
      </c>
      <c r="AL24" s="40">
        <f>SUM(AL25:AL28)</f>
        <v>5.6</v>
      </c>
      <c r="AM24" s="21">
        <f>SUM(AM25:AM28)</f>
        <v>0</v>
      </c>
      <c r="AN24" s="21">
        <f>SUM(AN25:AN28)</f>
        <v>27632.64</v>
      </c>
      <c r="AO24" s="21">
        <f>SUM(AO25:AO28)</f>
        <v>27068.160000000003</v>
      </c>
      <c r="AP24" s="21">
        <f>SUM(AP25:AP28)</f>
        <v>18674.879999999997</v>
      </c>
      <c r="AQ24" s="11"/>
      <c r="AR24" s="28">
        <f>SUM(AR25:AR28)</f>
        <v>33.76989389920425</v>
      </c>
      <c r="AS24" s="46">
        <f>SUM(AS25:AS28)</f>
        <v>5.14</v>
      </c>
      <c r="AT24" s="21">
        <f>SUM(AT25:AT28)</f>
        <v>45563.016</v>
      </c>
      <c r="AU24" s="21">
        <f>SUM(AU25:AU28)</f>
        <v>27638.808</v>
      </c>
      <c r="AV24" s="11"/>
      <c r="AW24" s="6">
        <f>SUM(AW25:AW28)</f>
        <v>33.76989389920425</v>
      </c>
      <c r="AX24" s="40">
        <f>SUM(AX25:AX28)</f>
        <v>5.6</v>
      </c>
      <c r="AY24" s="21">
        <f>SUM(AY25:AY28)</f>
        <v>50487.36</v>
      </c>
      <c r="AZ24" s="21">
        <f>SUM(AZ25:AZ28)</f>
        <v>28869.119999999995</v>
      </c>
    </row>
    <row r="25" spans="1:52" ht="12.75">
      <c r="A25" s="56" t="s">
        <v>34</v>
      </c>
      <c r="B25" s="56"/>
      <c r="C25" s="56"/>
      <c r="D25" s="56"/>
      <c r="E25" s="56"/>
      <c r="F25" s="56"/>
      <c r="G25" s="9" t="s">
        <v>21</v>
      </c>
      <c r="H25" s="10">
        <v>0.3445907540735127</v>
      </c>
      <c r="I25" s="12">
        <v>0</v>
      </c>
      <c r="J25" s="24">
        <f aca="true" t="shared" si="18" ref="J25:W25">$I$25*J39*$B$45</f>
        <v>0</v>
      </c>
      <c r="K25" s="24">
        <f>$I$25*K39*$B$45</f>
        <v>0</v>
      </c>
      <c r="L25" s="24">
        <f>$I$25*L39*$B$45</f>
        <v>0</v>
      </c>
      <c r="M25" s="24">
        <f t="shared" si="18"/>
        <v>0</v>
      </c>
      <c r="N25" s="24">
        <f t="shared" si="18"/>
        <v>0</v>
      </c>
      <c r="O25" s="24">
        <f t="shared" si="18"/>
        <v>0</v>
      </c>
      <c r="P25" s="24">
        <f t="shared" si="18"/>
        <v>0</v>
      </c>
      <c r="Q25" s="24">
        <f t="shared" si="18"/>
        <v>0</v>
      </c>
      <c r="R25" s="24">
        <f t="shared" si="18"/>
        <v>0</v>
      </c>
      <c r="S25" s="24">
        <f t="shared" si="18"/>
        <v>0</v>
      </c>
      <c r="T25" s="24">
        <f t="shared" si="18"/>
        <v>0</v>
      </c>
      <c r="U25" s="24">
        <f t="shared" si="18"/>
        <v>0</v>
      </c>
      <c r="V25" s="24">
        <f t="shared" si="18"/>
        <v>0</v>
      </c>
      <c r="W25" s="24">
        <f t="shared" si="18"/>
        <v>0</v>
      </c>
      <c r="X25" s="25" t="s">
        <v>21</v>
      </c>
      <c r="Y25" s="23">
        <v>0.3445907540735127</v>
      </c>
      <c r="Z25" s="45">
        <v>0</v>
      </c>
      <c r="AA25" s="24">
        <f>$Z$25*AA39*$B$45</f>
        <v>0</v>
      </c>
      <c r="AB25" s="24">
        <f>$Z$25*AB39*$B$45</f>
        <v>0</v>
      </c>
      <c r="AC25" s="24">
        <f>$Z$25*AC39*$B$45</f>
        <v>0</v>
      </c>
      <c r="AD25" s="24">
        <f>$Z$25*AD39*$B$45</f>
        <v>0</v>
      </c>
      <c r="AE25" s="24">
        <f>$Z$25*AE39*$B$45</f>
        <v>0</v>
      </c>
      <c r="AF25" s="24" t="e">
        <f>#REF!*AF39*$B$45</f>
        <v>#REF!</v>
      </c>
      <c r="AG25" s="24" t="e">
        <f>#REF!*AG39*$B$45</f>
        <v>#REF!</v>
      </c>
      <c r="AH25" s="24" t="e">
        <f>#REF!*AH39*$B$45</f>
        <v>#REF!</v>
      </c>
      <c r="AI25" s="24" t="e">
        <f>#REF!*AI39*$B$45</f>
        <v>#REF!</v>
      </c>
      <c r="AJ25" s="25" t="s">
        <v>21</v>
      </c>
      <c r="AK25" s="23">
        <v>0.3445907540735127</v>
      </c>
      <c r="AL25" s="12">
        <v>0</v>
      </c>
      <c r="AM25" s="24">
        <f>$AL$25*$B$45*AM39</f>
        <v>0</v>
      </c>
      <c r="AN25" s="24">
        <f>$I$25*AN39*$B$45</f>
        <v>0</v>
      </c>
      <c r="AO25" s="24">
        <f>$I$25*AO39*$B$45</f>
        <v>0</v>
      </c>
      <c r="AP25" s="24">
        <f>$I$25*AP39*$B$45</f>
        <v>0</v>
      </c>
      <c r="AQ25" s="9" t="s">
        <v>21</v>
      </c>
      <c r="AR25" s="23">
        <v>0.3445907540735127</v>
      </c>
      <c r="AS25" s="45">
        <v>0</v>
      </c>
      <c r="AT25" s="24">
        <f>$AS$25*$B$45*AT39</f>
        <v>0</v>
      </c>
      <c r="AU25" s="24">
        <f>$AS$25*$B$45*AU39</f>
        <v>0</v>
      </c>
      <c r="AV25" s="9" t="s">
        <v>21</v>
      </c>
      <c r="AW25" s="10">
        <v>0.3445907540735127</v>
      </c>
      <c r="AX25" s="12">
        <v>0</v>
      </c>
      <c r="AY25" s="24">
        <f>$I$25*AY39*$B$45</f>
        <v>0</v>
      </c>
      <c r="AZ25" s="24">
        <f>$I$25*AZ39*$B$45</f>
        <v>0</v>
      </c>
    </row>
    <row r="26" spans="1:52" ht="37.5" customHeight="1">
      <c r="A26" s="54" t="s">
        <v>35</v>
      </c>
      <c r="B26" s="54"/>
      <c r="C26" s="54"/>
      <c r="D26" s="54"/>
      <c r="E26" s="54"/>
      <c r="F26" s="54"/>
      <c r="G26" s="9" t="s">
        <v>54</v>
      </c>
      <c r="H26" s="10">
        <v>7.580996589617279</v>
      </c>
      <c r="I26" s="12">
        <v>0.35</v>
      </c>
      <c r="J26" s="24">
        <f aca="true" t="shared" si="19" ref="J26:W26">$I$26*J39*$B$45</f>
        <v>1844.6399999999999</v>
      </c>
      <c r="K26" s="24">
        <f>$I$26*K39*$B$45</f>
        <v>2951.34</v>
      </c>
      <c r="L26" s="24">
        <f>$I$26*L39*$B$45</f>
        <v>1580.4599999999998</v>
      </c>
      <c r="M26" s="24">
        <f t="shared" si="19"/>
        <v>0</v>
      </c>
      <c r="N26" s="24">
        <f t="shared" si="19"/>
        <v>0</v>
      </c>
      <c r="O26" s="24">
        <f t="shared" si="19"/>
        <v>0</v>
      </c>
      <c r="P26" s="24">
        <f t="shared" si="19"/>
        <v>0</v>
      </c>
      <c r="Q26" s="24">
        <f t="shared" si="19"/>
        <v>0</v>
      </c>
      <c r="R26" s="24">
        <f t="shared" si="19"/>
        <v>0</v>
      </c>
      <c r="S26" s="24">
        <f t="shared" si="19"/>
        <v>0</v>
      </c>
      <c r="T26" s="24">
        <f t="shared" si="19"/>
        <v>0</v>
      </c>
      <c r="U26" s="24">
        <f t="shared" si="19"/>
        <v>0</v>
      </c>
      <c r="V26" s="24">
        <f t="shared" si="19"/>
        <v>0</v>
      </c>
      <c r="W26" s="24">
        <f t="shared" si="19"/>
        <v>0</v>
      </c>
      <c r="X26" s="25" t="s">
        <v>21</v>
      </c>
      <c r="Y26" s="23">
        <v>7.580996589617279</v>
      </c>
      <c r="Z26" s="12">
        <v>0.35</v>
      </c>
      <c r="AA26" s="24">
        <f>$Z$26*AA39*$B$45</f>
        <v>0</v>
      </c>
      <c r="AB26" s="24">
        <f>$Z$26*AB39*$B$45</f>
        <v>0</v>
      </c>
      <c r="AC26" s="24">
        <f>$Z$26*AC39*$B$45</f>
        <v>0</v>
      </c>
      <c r="AD26" s="24">
        <f>$Z$26*AD39*$B$45</f>
        <v>0</v>
      </c>
      <c r="AE26" s="24">
        <f>$Z$26*AE39*$B$45</f>
        <v>0</v>
      </c>
      <c r="AF26" s="24" t="e">
        <f>#REF!*AF39*$B$45</f>
        <v>#REF!</v>
      </c>
      <c r="AG26" s="24" t="e">
        <f>#REF!*AG39*$B$45</f>
        <v>#REF!</v>
      </c>
      <c r="AH26" s="24" t="e">
        <f>#REF!*AH39*$B$45</f>
        <v>#REF!</v>
      </c>
      <c r="AI26" s="24" t="e">
        <f>#REF!*AI39*$B$45</f>
        <v>#REF!</v>
      </c>
      <c r="AJ26" s="25" t="s">
        <v>21</v>
      </c>
      <c r="AK26" s="23">
        <v>7.580996589617279</v>
      </c>
      <c r="AL26" s="12">
        <v>0.35</v>
      </c>
      <c r="AM26" s="24">
        <f>$AL$26*$B$45*AM39</f>
        <v>0</v>
      </c>
      <c r="AN26" s="24">
        <f>$I$26*AN39*$B$45</f>
        <v>1727.04</v>
      </c>
      <c r="AO26" s="24">
        <f>$I$26*AO39*$B$45</f>
        <v>1691.7599999999998</v>
      </c>
      <c r="AP26" s="24">
        <f>$I$26*AP39*$B$45</f>
        <v>1167.1799999999998</v>
      </c>
      <c r="AQ26" s="9" t="s">
        <v>54</v>
      </c>
      <c r="AR26" s="23">
        <v>7.580996589617279</v>
      </c>
      <c r="AS26" s="12">
        <v>0.35</v>
      </c>
      <c r="AT26" s="24">
        <f>$AS$26*$B$45*AT39</f>
        <v>3102.5399999999995</v>
      </c>
      <c r="AU26" s="24">
        <f>$AS$26*$B$45*AU39</f>
        <v>1882.0199999999998</v>
      </c>
      <c r="AV26" s="9" t="s">
        <v>54</v>
      </c>
      <c r="AW26" s="10">
        <v>7.580996589617279</v>
      </c>
      <c r="AX26" s="12">
        <v>0.35</v>
      </c>
      <c r="AY26" s="24">
        <f>$I$26*AY39*$B$45</f>
        <v>3155.46</v>
      </c>
      <c r="AZ26" s="24">
        <f>$I$26*AZ39*$B$45</f>
        <v>1804.3199999999997</v>
      </c>
    </row>
    <row r="27" spans="1:52" ht="45" customHeight="1">
      <c r="A27" s="54" t="s">
        <v>36</v>
      </c>
      <c r="B27" s="54"/>
      <c r="C27" s="54"/>
      <c r="D27" s="54"/>
      <c r="E27" s="54"/>
      <c r="F27" s="54"/>
      <c r="G27" s="13" t="s">
        <v>22</v>
      </c>
      <c r="H27" s="14">
        <v>2.067544524441076</v>
      </c>
      <c r="I27" s="12">
        <v>0.04</v>
      </c>
      <c r="J27" s="24">
        <f aca="true" t="shared" si="20" ref="J27:W27">$I$27*J39*$B$45</f>
        <v>210.81600000000003</v>
      </c>
      <c r="K27" s="24">
        <f>$I$27*K39*$B$45</f>
        <v>337.29600000000005</v>
      </c>
      <c r="L27" s="24">
        <f>$I$27*L39*$B$45</f>
        <v>180.62400000000002</v>
      </c>
      <c r="M27" s="24">
        <f t="shared" si="20"/>
        <v>0</v>
      </c>
      <c r="N27" s="24">
        <f t="shared" si="20"/>
        <v>0</v>
      </c>
      <c r="O27" s="24">
        <f t="shared" si="20"/>
        <v>0</v>
      </c>
      <c r="P27" s="24">
        <f t="shared" si="20"/>
        <v>0</v>
      </c>
      <c r="Q27" s="24">
        <f t="shared" si="20"/>
        <v>0</v>
      </c>
      <c r="R27" s="24">
        <f t="shared" si="20"/>
        <v>0</v>
      </c>
      <c r="S27" s="24">
        <f t="shared" si="20"/>
        <v>0</v>
      </c>
      <c r="T27" s="24">
        <f t="shared" si="20"/>
        <v>0</v>
      </c>
      <c r="U27" s="24">
        <f t="shared" si="20"/>
        <v>0</v>
      </c>
      <c r="V27" s="24">
        <f t="shared" si="20"/>
        <v>0</v>
      </c>
      <c r="W27" s="24">
        <f t="shared" si="20"/>
        <v>0</v>
      </c>
      <c r="X27" s="27" t="s">
        <v>22</v>
      </c>
      <c r="Y27" s="29">
        <v>2.067544524441076</v>
      </c>
      <c r="Z27" s="45">
        <v>0.04</v>
      </c>
      <c r="AA27" s="24">
        <f>$Z$27*AA39*$B$45</f>
        <v>0</v>
      </c>
      <c r="AB27" s="24">
        <f>$Z$27*AB39*$B$45</f>
        <v>0</v>
      </c>
      <c r="AC27" s="24">
        <f>$Z$27*AC39*$B$45</f>
        <v>0</v>
      </c>
      <c r="AD27" s="24">
        <f>$Z$27*AD39*$B$45</f>
        <v>0</v>
      </c>
      <c r="AE27" s="24">
        <f>$Z$27*AE39*$B$45</f>
        <v>0</v>
      </c>
      <c r="AF27" s="24" t="e">
        <f>#REF!*AF39*$B$45</f>
        <v>#REF!</v>
      </c>
      <c r="AG27" s="24" t="e">
        <f>#REF!*AG39*$B$45</f>
        <v>#REF!</v>
      </c>
      <c r="AH27" s="24" t="e">
        <f>#REF!*AH39*$B$45</f>
        <v>#REF!</v>
      </c>
      <c r="AI27" s="24" t="e">
        <f>#REF!*AI39*$B$45</f>
        <v>#REF!</v>
      </c>
      <c r="AJ27" s="27" t="s">
        <v>22</v>
      </c>
      <c r="AK27" s="29">
        <v>2.067544524441076</v>
      </c>
      <c r="AL27" s="12">
        <v>0.04</v>
      </c>
      <c r="AM27" s="24">
        <f>$AL$27*$B$45*AM39</f>
        <v>0</v>
      </c>
      <c r="AN27" s="24">
        <f>$I$27*AN39*$B$45</f>
        <v>197.376</v>
      </c>
      <c r="AO27" s="24">
        <f>$I$27*AO39*$B$45</f>
        <v>193.34400000000002</v>
      </c>
      <c r="AP27" s="24">
        <f>$I$27*AP39*$B$45</f>
        <v>133.392</v>
      </c>
      <c r="AQ27" s="13" t="s">
        <v>22</v>
      </c>
      <c r="AR27" s="29">
        <v>2.067544524441076</v>
      </c>
      <c r="AS27" s="45">
        <v>0.04</v>
      </c>
      <c r="AT27" s="24">
        <f>$AS$27*$B$45*AT39</f>
        <v>354.576</v>
      </c>
      <c r="AU27" s="24">
        <f>$AS$27*$B$45*AU39</f>
        <v>215.088</v>
      </c>
      <c r="AV27" s="13" t="s">
        <v>22</v>
      </c>
      <c r="AW27" s="14">
        <v>2.067544524441076</v>
      </c>
      <c r="AX27" s="12">
        <v>0.04</v>
      </c>
      <c r="AY27" s="24">
        <f>$I$27*AY39*$B$45</f>
        <v>360.624</v>
      </c>
      <c r="AZ27" s="24">
        <f>$I$27*AZ39*$B$45</f>
        <v>206.20800000000003</v>
      </c>
    </row>
    <row r="28" spans="1:52" ht="68.25" customHeight="1">
      <c r="A28" s="54" t="s">
        <v>37</v>
      </c>
      <c r="B28" s="54"/>
      <c r="C28" s="54"/>
      <c r="D28" s="54"/>
      <c r="E28" s="54"/>
      <c r="F28" s="54"/>
      <c r="G28" s="9" t="s">
        <v>54</v>
      </c>
      <c r="H28" s="10">
        <v>23.776762031072376</v>
      </c>
      <c r="I28" s="12">
        <v>5.21</v>
      </c>
      <c r="J28" s="24">
        <f aca="true" t="shared" si="21" ref="J28:W28">$I$28*J39*$B$45</f>
        <v>27458.784</v>
      </c>
      <c r="K28" s="24">
        <f>$I$28*K39*$B$45</f>
        <v>43932.804000000004</v>
      </c>
      <c r="L28" s="24">
        <f>$I$28*L39*$B$45</f>
        <v>23526.276</v>
      </c>
      <c r="M28" s="24">
        <f t="shared" si="21"/>
        <v>0</v>
      </c>
      <c r="N28" s="24">
        <f t="shared" si="21"/>
        <v>0</v>
      </c>
      <c r="O28" s="24">
        <f t="shared" si="21"/>
        <v>0</v>
      </c>
      <c r="P28" s="24">
        <f t="shared" si="21"/>
        <v>0</v>
      </c>
      <c r="Q28" s="24">
        <f t="shared" si="21"/>
        <v>0</v>
      </c>
      <c r="R28" s="24">
        <f t="shared" si="21"/>
        <v>0</v>
      </c>
      <c r="S28" s="24">
        <f t="shared" si="21"/>
        <v>0</v>
      </c>
      <c r="T28" s="24">
        <f t="shared" si="21"/>
        <v>0</v>
      </c>
      <c r="U28" s="24">
        <f t="shared" si="21"/>
        <v>0</v>
      </c>
      <c r="V28" s="24">
        <f t="shared" si="21"/>
        <v>0</v>
      </c>
      <c r="W28" s="24">
        <f t="shared" si="21"/>
        <v>0</v>
      </c>
      <c r="X28" s="25" t="s">
        <v>21</v>
      </c>
      <c r="Y28" s="23">
        <v>23.776762031072376</v>
      </c>
      <c r="Z28" s="45">
        <v>4.75</v>
      </c>
      <c r="AA28" s="24">
        <f>$Z$28*AA39*$B$45</f>
        <v>0</v>
      </c>
      <c r="AB28" s="24">
        <f>$Z$28*AB39*$B$45</f>
        <v>0</v>
      </c>
      <c r="AC28" s="24">
        <f>$Z$28*AC39*$B$45</f>
        <v>0</v>
      </c>
      <c r="AD28" s="24">
        <f>$Z$28*AD39*$B$45</f>
        <v>0</v>
      </c>
      <c r="AE28" s="24">
        <f>$Z$28*AE39*$B$45</f>
        <v>0</v>
      </c>
      <c r="AF28" s="24" t="e">
        <f>#REF!*AF39*$B$45</f>
        <v>#REF!</v>
      </c>
      <c r="AG28" s="24" t="e">
        <f>#REF!*AG39*$B$45</f>
        <v>#REF!</v>
      </c>
      <c r="AH28" s="24" t="e">
        <f>#REF!*AH39*$B$45</f>
        <v>#REF!</v>
      </c>
      <c r="AI28" s="24" t="e">
        <f>#REF!*AI39*$B$45</f>
        <v>#REF!</v>
      </c>
      <c r="AJ28" s="25" t="s">
        <v>21</v>
      </c>
      <c r="AK28" s="23">
        <v>23.776762031072376</v>
      </c>
      <c r="AL28" s="12">
        <v>5.21</v>
      </c>
      <c r="AM28" s="24">
        <f>$AL$28*$B$45*AM39</f>
        <v>0</v>
      </c>
      <c r="AN28" s="24">
        <f>$I$28*AN39*$B$45</f>
        <v>25708.224</v>
      </c>
      <c r="AO28" s="24">
        <f>$I$28*AO39*$B$45</f>
        <v>25183.056000000004</v>
      </c>
      <c r="AP28" s="24">
        <f>$I$28*AP39*$B$45</f>
        <v>17374.307999999997</v>
      </c>
      <c r="AQ28" s="9" t="s">
        <v>54</v>
      </c>
      <c r="AR28" s="23">
        <v>23.776762031072376</v>
      </c>
      <c r="AS28" s="45">
        <v>4.75</v>
      </c>
      <c r="AT28" s="24">
        <f>$AS$28*$B$45*AT39</f>
        <v>42105.9</v>
      </c>
      <c r="AU28" s="24">
        <f>$AS$28*$B$45*AU39</f>
        <v>25541.7</v>
      </c>
      <c r="AV28" s="9" t="s">
        <v>54</v>
      </c>
      <c r="AW28" s="10">
        <v>23.776762031072376</v>
      </c>
      <c r="AX28" s="12">
        <v>5.21</v>
      </c>
      <c r="AY28" s="24">
        <f>$I$28*AY39*$B$45</f>
        <v>46971.276</v>
      </c>
      <c r="AZ28" s="24">
        <f>$I$28*AZ39*$B$45</f>
        <v>26858.591999999997</v>
      </c>
    </row>
    <row r="29" spans="1:52" ht="12.75">
      <c r="A29" s="55" t="s">
        <v>23</v>
      </c>
      <c r="B29" s="55"/>
      <c r="C29" s="55"/>
      <c r="D29" s="55"/>
      <c r="E29" s="55"/>
      <c r="F29" s="55"/>
      <c r="G29" s="11"/>
      <c r="H29" s="6">
        <f>SUM(H30:H32)</f>
        <v>14.81716559302766</v>
      </c>
      <c r="I29" s="40">
        <f aca="true" t="shared" si="22" ref="I29:W29">SUM(I30:I35)</f>
        <v>3.15</v>
      </c>
      <c r="J29" s="21">
        <f t="shared" si="22"/>
        <v>16601.760000000002</v>
      </c>
      <c r="K29" s="21">
        <f t="shared" si="22"/>
        <v>26562.060000000005</v>
      </c>
      <c r="L29" s="21">
        <f t="shared" si="22"/>
        <v>14224.140000000001</v>
      </c>
      <c r="M29" s="21">
        <f t="shared" si="22"/>
        <v>0</v>
      </c>
      <c r="N29" s="21">
        <f t="shared" si="22"/>
        <v>0</v>
      </c>
      <c r="O29" s="21">
        <f t="shared" si="22"/>
        <v>0</v>
      </c>
      <c r="P29" s="21">
        <f t="shared" si="22"/>
        <v>0</v>
      </c>
      <c r="Q29" s="21">
        <f t="shared" si="22"/>
        <v>0</v>
      </c>
      <c r="R29" s="28" t="e">
        <f t="shared" si="22"/>
        <v>#REF!</v>
      </c>
      <c r="S29" s="28" t="e">
        <f t="shared" si="22"/>
        <v>#REF!</v>
      </c>
      <c r="T29" s="28" t="e">
        <f t="shared" si="22"/>
        <v>#REF!</v>
      </c>
      <c r="U29" s="28" t="e">
        <f t="shared" si="22"/>
        <v>#REF!</v>
      </c>
      <c r="V29" s="28" t="e">
        <f t="shared" si="22"/>
        <v>#REF!</v>
      </c>
      <c r="W29" s="21">
        <f t="shared" si="22"/>
        <v>0</v>
      </c>
      <c r="X29" s="26"/>
      <c r="Y29" s="28">
        <f>SUM(Y30:Y32)</f>
        <v>14.81716559302766</v>
      </c>
      <c r="Z29" s="46">
        <f aca="true" t="shared" si="23" ref="Z29:AE29">SUM(Z30:Z35)</f>
        <v>3.15</v>
      </c>
      <c r="AA29" s="21">
        <f t="shared" si="23"/>
        <v>0</v>
      </c>
      <c r="AB29" s="28">
        <f t="shared" si="23"/>
        <v>0</v>
      </c>
      <c r="AC29" s="21">
        <f t="shared" si="23"/>
        <v>0</v>
      </c>
      <c r="AD29" s="21">
        <f t="shared" si="23"/>
        <v>0</v>
      </c>
      <c r="AE29" s="21">
        <f t="shared" si="23"/>
        <v>0</v>
      </c>
      <c r="AF29" s="28" t="e">
        <f>SUM(AF30:AF35)</f>
        <v>#REF!</v>
      </c>
      <c r="AG29" s="28" t="e">
        <f>SUM(AG30:AG35)</f>
        <v>#REF!</v>
      </c>
      <c r="AH29" s="28" t="e">
        <f>SUM(AH30:AH35)</f>
        <v>#REF!</v>
      </c>
      <c r="AI29" s="28" t="e">
        <f>SUM(AI30:AI35)</f>
        <v>#REF!</v>
      </c>
      <c r="AJ29" s="26"/>
      <c r="AK29" s="28">
        <f>SUM(AK30:AK32)</f>
        <v>14.81716559302766</v>
      </c>
      <c r="AL29" s="40">
        <f>SUM(AL30:AL35)</f>
        <v>3.15</v>
      </c>
      <c r="AM29" s="28">
        <f>SUM(AM30:AM35)</f>
        <v>0</v>
      </c>
      <c r="AN29" s="21">
        <f>SUM(AN30:AN35)</f>
        <v>15543.359999999999</v>
      </c>
      <c r="AO29" s="21">
        <f>SUM(AO30:AO35)</f>
        <v>15225.840000000002</v>
      </c>
      <c r="AP29" s="21">
        <f>SUM(AP30:AP35)</f>
        <v>10504.62</v>
      </c>
      <c r="AQ29" s="11"/>
      <c r="AR29" s="28">
        <f>SUM(AR30:AR32)</f>
        <v>14.81716559302766</v>
      </c>
      <c r="AS29" s="46">
        <f>SUM(AS30:AS35)</f>
        <v>3.15</v>
      </c>
      <c r="AT29" s="28">
        <f>SUM(AT30:AT35)</f>
        <v>27922.86</v>
      </c>
      <c r="AU29" s="28">
        <f>SUM(AU30:AU35)</f>
        <v>16938.18</v>
      </c>
      <c r="AV29" s="11"/>
      <c r="AW29" s="6">
        <f>SUM(AW30:AW32)</f>
        <v>14.81716559302766</v>
      </c>
      <c r="AX29" s="40">
        <f>SUM(AX30:AX35)</f>
        <v>3.15</v>
      </c>
      <c r="AY29" s="21">
        <f>SUM(AY30:AY35)</f>
        <v>28399.14</v>
      </c>
      <c r="AZ29" s="21">
        <f>SUM(AZ30:AZ35)</f>
        <v>16238.880000000001</v>
      </c>
    </row>
    <row r="30" spans="1:52" ht="126.75" customHeight="1">
      <c r="A30" s="54" t="s">
        <v>38</v>
      </c>
      <c r="B30" s="54"/>
      <c r="C30" s="54"/>
      <c r="D30" s="54"/>
      <c r="E30" s="54"/>
      <c r="F30" s="54"/>
      <c r="G30" s="13" t="s">
        <v>55</v>
      </c>
      <c r="H30" s="14">
        <v>11.753978779840848</v>
      </c>
      <c r="I30" s="12">
        <v>1.36</v>
      </c>
      <c r="J30" s="30">
        <f aca="true" t="shared" si="24" ref="J30:W30">$I$30*J39*$B$45</f>
        <v>7167.744000000001</v>
      </c>
      <c r="K30" s="30">
        <f>$I$30*K39*$B$45</f>
        <v>11468.064000000002</v>
      </c>
      <c r="L30" s="30">
        <f>$I$30*L39*$B$45</f>
        <v>6141.216</v>
      </c>
      <c r="M30" s="30">
        <f t="shared" si="24"/>
        <v>0</v>
      </c>
      <c r="N30" s="30">
        <f t="shared" si="24"/>
        <v>0</v>
      </c>
      <c r="O30" s="30">
        <f t="shared" si="24"/>
        <v>0</v>
      </c>
      <c r="P30" s="30">
        <f t="shared" si="24"/>
        <v>0</v>
      </c>
      <c r="Q30" s="30">
        <f t="shared" si="24"/>
        <v>0</v>
      </c>
      <c r="R30" s="30">
        <f t="shared" si="24"/>
        <v>0</v>
      </c>
      <c r="S30" s="30">
        <f t="shared" si="24"/>
        <v>0</v>
      </c>
      <c r="T30" s="30">
        <f t="shared" si="24"/>
        <v>0</v>
      </c>
      <c r="U30" s="30">
        <f t="shared" si="24"/>
        <v>0</v>
      </c>
      <c r="V30" s="30">
        <f t="shared" si="24"/>
        <v>0</v>
      </c>
      <c r="W30" s="30">
        <f t="shared" si="24"/>
        <v>0</v>
      </c>
      <c r="X30" s="27" t="s">
        <v>24</v>
      </c>
      <c r="Y30" s="29">
        <v>11.753978779840848</v>
      </c>
      <c r="Z30" s="45">
        <v>1.36</v>
      </c>
      <c r="AA30" s="30">
        <f>$Z$30*AA39*$B$45</f>
        <v>0</v>
      </c>
      <c r="AB30" s="30">
        <f>$Z$30*AB39*$B$45</f>
        <v>0</v>
      </c>
      <c r="AC30" s="30">
        <f>$Z$30*AC39*$B$45</f>
        <v>0</v>
      </c>
      <c r="AD30" s="30">
        <f>$Z$30*AD39*$B$45</f>
        <v>0</v>
      </c>
      <c r="AE30" s="30">
        <f>$Z$30*AE39*$B$45</f>
        <v>0</v>
      </c>
      <c r="AF30" s="24" t="e">
        <f>#REF!*AF39*$B$45</f>
        <v>#REF!</v>
      </c>
      <c r="AG30" s="24" t="e">
        <f>#REF!*AG39*$B$45</f>
        <v>#REF!</v>
      </c>
      <c r="AH30" s="24" t="e">
        <f>#REF!*AH39*$B$45</f>
        <v>#REF!</v>
      </c>
      <c r="AI30" s="24" t="e">
        <f>#REF!*AI39*$B$45</f>
        <v>#REF!</v>
      </c>
      <c r="AJ30" s="27" t="s">
        <v>24</v>
      </c>
      <c r="AK30" s="29">
        <v>11.753978779840848</v>
      </c>
      <c r="AL30" s="12">
        <v>1.36</v>
      </c>
      <c r="AM30" s="24">
        <f>$AL$30*$B$45*AM39</f>
        <v>0</v>
      </c>
      <c r="AN30" s="30">
        <f>$I$30*AN39*$B$45</f>
        <v>6710.784</v>
      </c>
      <c r="AO30" s="30">
        <f>$I$30*AO39*$B$45</f>
        <v>6573.696000000002</v>
      </c>
      <c r="AP30" s="30">
        <f>$I$30*AP39*$B$45</f>
        <v>4535.328</v>
      </c>
      <c r="AQ30" s="13" t="s">
        <v>55</v>
      </c>
      <c r="AR30" s="29">
        <v>11.753978779840848</v>
      </c>
      <c r="AS30" s="45">
        <v>1.36</v>
      </c>
      <c r="AT30" s="24">
        <f>$AS$30*$B$45*AT39</f>
        <v>12055.584</v>
      </c>
      <c r="AU30" s="24">
        <f>$AS$30*$B$45*AU39</f>
        <v>7312.992</v>
      </c>
      <c r="AV30" s="13" t="s">
        <v>55</v>
      </c>
      <c r="AW30" s="14">
        <v>11.753978779840848</v>
      </c>
      <c r="AX30" s="12">
        <v>1.36</v>
      </c>
      <c r="AY30" s="30">
        <f>$I$30*AY39*$B$45</f>
        <v>12261.216</v>
      </c>
      <c r="AZ30" s="30">
        <f>$I$30*AZ39*$B$45</f>
        <v>7011.072000000001</v>
      </c>
    </row>
    <row r="31" spans="1:52" ht="54.75" customHeight="1">
      <c r="A31" s="56" t="s">
        <v>39</v>
      </c>
      <c r="B31" s="56"/>
      <c r="C31" s="56"/>
      <c r="D31" s="56"/>
      <c r="E31" s="56"/>
      <c r="F31" s="56"/>
      <c r="G31" s="13" t="s">
        <v>25</v>
      </c>
      <c r="H31" s="14">
        <v>2.2252747252747254</v>
      </c>
      <c r="I31" s="12">
        <v>0.89</v>
      </c>
      <c r="J31" s="30">
        <f aca="true" t="shared" si="25" ref="J31:W31">$I$31*J39*$B$45</f>
        <v>4690.656</v>
      </c>
      <c r="K31" s="30">
        <f>$I$31*K39*$B$45</f>
        <v>7504.836</v>
      </c>
      <c r="L31" s="30">
        <f>$I$31*L39*$B$45</f>
        <v>4018.8840000000005</v>
      </c>
      <c r="M31" s="30">
        <f t="shared" si="25"/>
        <v>0</v>
      </c>
      <c r="N31" s="30">
        <f t="shared" si="25"/>
        <v>0</v>
      </c>
      <c r="O31" s="30">
        <f t="shared" si="25"/>
        <v>0</v>
      </c>
      <c r="P31" s="30">
        <f t="shared" si="25"/>
        <v>0</v>
      </c>
      <c r="Q31" s="30">
        <f t="shared" si="25"/>
        <v>0</v>
      </c>
      <c r="R31" s="30">
        <f t="shared" si="25"/>
        <v>0</v>
      </c>
      <c r="S31" s="30">
        <f t="shared" si="25"/>
        <v>0</v>
      </c>
      <c r="T31" s="30">
        <f t="shared" si="25"/>
        <v>0</v>
      </c>
      <c r="U31" s="30">
        <f t="shared" si="25"/>
        <v>0</v>
      </c>
      <c r="V31" s="30">
        <f t="shared" si="25"/>
        <v>0</v>
      </c>
      <c r="W31" s="30">
        <f t="shared" si="25"/>
        <v>0</v>
      </c>
      <c r="X31" s="27" t="s">
        <v>25</v>
      </c>
      <c r="Y31" s="29">
        <v>2.2252747252747254</v>
      </c>
      <c r="Z31" s="45">
        <v>0.89</v>
      </c>
      <c r="AA31" s="30">
        <f>$Z$31*AA39*$B$45</f>
        <v>0</v>
      </c>
      <c r="AB31" s="30">
        <f>$Z$31*AB39*$B$45</f>
        <v>0</v>
      </c>
      <c r="AC31" s="30">
        <f>$Z$31*AC39*$B$45</f>
        <v>0</v>
      </c>
      <c r="AD31" s="30">
        <f>$Z$31*AD39*$B$45</f>
        <v>0</v>
      </c>
      <c r="AE31" s="30">
        <f>$Z$31*AE39*$B$45</f>
        <v>0</v>
      </c>
      <c r="AF31" s="24" t="e">
        <f>#REF!*AF39*$B$45</f>
        <v>#REF!</v>
      </c>
      <c r="AG31" s="24" t="e">
        <f>#REF!*AG39*$B$45</f>
        <v>#REF!</v>
      </c>
      <c r="AH31" s="24" t="e">
        <f>#REF!*AH39*$B$45</f>
        <v>#REF!</v>
      </c>
      <c r="AI31" s="24" t="e">
        <f>#REF!*AI39*$B$45</f>
        <v>#REF!</v>
      </c>
      <c r="AJ31" s="27" t="s">
        <v>25</v>
      </c>
      <c r="AK31" s="29">
        <v>2.2252747252747254</v>
      </c>
      <c r="AL31" s="12">
        <v>0.89</v>
      </c>
      <c r="AM31" s="24">
        <f>$AL$31*$B$45*AM39</f>
        <v>0</v>
      </c>
      <c r="AN31" s="30">
        <f>$I$31*AN39*$B$45</f>
        <v>4391.616</v>
      </c>
      <c r="AO31" s="30">
        <f>$I$31*AO39*$B$45</f>
        <v>4301.904</v>
      </c>
      <c r="AP31" s="30">
        <f>$I$31*AP39*$B$45</f>
        <v>2967.9719999999998</v>
      </c>
      <c r="AQ31" s="13" t="s">
        <v>25</v>
      </c>
      <c r="AR31" s="29">
        <v>2.2252747252747254</v>
      </c>
      <c r="AS31" s="45">
        <v>0.89</v>
      </c>
      <c r="AT31" s="24">
        <f>$AS$31*$B$45*AT39</f>
        <v>7889.316000000001</v>
      </c>
      <c r="AU31" s="24">
        <f>$AS$31*$B$45*AU39</f>
        <v>4785.7080000000005</v>
      </c>
      <c r="AV31" s="13" t="s">
        <v>25</v>
      </c>
      <c r="AW31" s="14">
        <v>2.2252747252747254</v>
      </c>
      <c r="AX31" s="12">
        <v>0.89</v>
      </c>
      <c r="AY31" s="30">
        <f>$I$31*AY39*$B$45</f>
        <v>8023.883999999999</v>
      </c>
      <c r="AZ31" s="30">
        <f>$I$31*AZ39*$B$45</f>
        <v>4588.128000000001</v>
      </c>
    </row>
    <row r="32" spans="1:52" ht="12.75">
      <c r="A32" s="56" t="s">
        <v>40</v>
      </c>
      <c r="B32" s="56"/>
      <c r="C32" s="56"/>
      <c r="D32" s="56"/>
      <c r="E32" s="56"/>
      <c r="F32" s="56"/>
      <c r="G32" s="9" t="s">
        <v>56</v>
      </c>
      <c r="H32" s="10">
        <v>0.8379120879120879</v>
      </c>
      <c r="I32" s="12">
        <v>0.58</v>
      </c>
      <c r="J32" s="30">
        <f aca="true" t="shared" si="26" ref="J32:W32">$I$32*J39*$B$45</f>
        <v>3056.832</v>
      </c>
      <c r="K32" s="30">
        <f>$I$32*K39*$B$45</f>
        <v>4890.7919999999995</v>
      </c>
      <c r="L32" s="30">
        <f>$I$32*L39*$B$45</f>
        <v>2619.048</v>
      </c>
      <c r="M32" s="30">
        <f t="shared" si="26"/>
        <v>0</v>
      </c>
      <c r="N32" s="30">
        <f t="shared" si="26"/>
        <v>0</v>
      </c>
      <c r="O32" s="30">
        <f t="shared" si="26"/>
        <v>0</v>
      </c>
      <c r="P32" s="30">
        <f t="shared" si="26"/>
        <v>0</v>
      </c>
      <c r="Q32" s="30">
        <f t="shared" si="26"/>
        <v>0</v>
      </c>
      <c r="R32" s="30">
        <f t="shared" si="26"/>
        <v>0</v>
      </c>
      <c r="S32" s="30">
        <f t="shared" si="26"/>
        <v>0</v>
      </c>
      <c r="T32" s="30">
        <f t="shared" si="26"/>
        <v>0</v>
      </c>
      <c r="U32" s="30">
        <f t="shared" si="26"/>
        <v>0</v>
      </c>
      <c r="V32" s="30">
        <f t="shared" si="26"/>
        <v>0</v>
      </c>
      <c r="W32" s="30">
        <f t="shared" si="26"/>
        <v>0</v>
      </c>
      <c r="X32" s="25" t="s">
        <v>21</v>
      </c>
      <c r="Y32" s="23">
        <v>0.8379120879120879</v>
      </c>
      <c r="Z32" s="45">
        <v>0.58</v>
      </c>
      <c r="AA32" s="30">
        <f>$Z$32*AA39*$B$45</f>
        <v>0</v>
      </c>
      <c r="AB32" s="30">
        <f>$Z$32*AB39*$B$45</f>
        <v>0</v>
      </c>
      <c r="AC32" s="30">
        <f>$Z$32*AC39*$B$45</f>
        <v>0</v>
      </c>
      <c r="AD32" s="30">
        <f>$Z$32*AD39*$B$45</f>
        <v>0</v>
      </c>
      <c r="AE32" s="30">
        <f>$Z$32*AE39*$B$45</f>
        <v>0</v>
      </c>
      <c r="AF32" s="24" t="e">
        <f>#REF!*AF39*$B$45</f>
        <v>#REF!</v>
      </c>
      <c r="AG32" s="24" t="e">
        <f>#REF!*AG39*$B$45</f>
        <v>#REF!</v>
      </c>
      <c r="AH32" s="24" t="e">
        <f>#REF!*AH39*$B$45</f>
        <v>#REF!</v>
      </c>
      <c r="AI32" s="24" t="e">
        <f>#REF!*AI39*$B$45</f>
        <v>#REF!</v>
      </c>
      <c r="AJ32" s="25" t="s">
        <v>21</v>
      </c>
      <c r="AK32" s="23">
        <v>0.8379120879120879</v>
      </c>
      <c r="AL32" s="12">
        <v>0.58</v>
      </c>
      <c r="AM32" s="24">
        <f>$AL$32*$B$45*AM39</f>
        <v>0</v>
      </c>
      <c r="AN32" s="30">
        <f>$I$32*AN39*$B$45</f>
        <v>2861.9519999999998</v>
      </c>
      <c r="AO32" s="30">
        <f>$I$32*AO39*$B$45</f>
        <v>2803.488</v>
      </c>
      <c r="AP32" s="30">
        <f>$I$32*AP39*$B$45</f>
        <v>1934.1839999999997</v>
      </c>
      <c r="AQ32" s="9" t="s">
        <v>56</v>
      </c>
      <c r="AR32" s="23">
        <v>0.8379120879120879</v>
      </c>
      <c r="AS32" s="45">
        <v>0.58</v>
      </c>
      <c r="AT32" s="24">
        <f>$AS$32*$B$45*AT39</f>
        <v>5141.352</v>
      </c>
      <c r="AU32" s="24">
        <f>$AS$32*$B$45*AU39</f>
        <v>3118.776</v>
      </c>
      <c r="AV32" s="9" t="s">
        <v>56</v>
      </c>
      <c r="AW32" s="10">
        <v>0.8379120879120879</v>
      </c>
      <c r="AX32" s="12">
        <v>0.58</v>
      </c>
      <c r="AY32" s="30">
        <f>$I$32*AY39*$B$45</f>
        <v>5229.048</v>
      </c>
      <c r="AZ32" s="30">
        <f>$I$32*AZ39*$B$45</f>
        <v>2990.016</v>
      </c>
    </row>
    <row r="33" spans="1:52" ht="12.75">
      <c r="A33" s="56" t="s">
        <v>45</v>
      </c>
      <c r="B33" s="56"/>
      <c r="C33" s="56"/>
      <c r="D33" s="56"/>
      <c r="E33" s="56"/>
      <c r="F33" s="56"/>
      <c r="G33" s="9" t="s">
        <v>54</v>
      </c>
      <c r="H33" s="10">
        <v>0.8379120879120879</v>
      </c>
      <c r="I33" s="12">
        <v>0.32</v>
      </c>
      <c r="J33" s="30">
        <f aca="true" t="shared" si="27" ref="J33:W33">$I$33*J39*$B$45</f>
        <v>1686.5280000000002</v>
      </c>
      <c r="K33" s="30">
        <f>$I$33*K39*$B$45</f>
        <v>2698.3680000000004</v>
      </c>
      <c r="L33" s="30">
        <f>$I$33*L39*$B$45</f>
        <v>1444.9920000000002</v>
      </c>
      <c r="M33" s="30">
        <f t="shared" si="27"/>
        <v>0</v>
      </c>
      <c r="N33" s="30">
        <f t="shared" si="27"/>
        <v>0</v>
      </c>
      <c r="O33" s="30">
        <f t="shared" si="27"/>
        <v>0</v>
      </c>
      <c r="P33" s="30">
        <f t="shared" si="27"/>
        <v>0</v>
      </c>
      <c r="Q33" s="30">
        <f t="shared" si="27"/>
        <v>0</v>
      </c>
      <c r="R33" s="30">
        <f t="shared" si="27"/>
        <v>0</v>
      </c>
      <c r="S33" s="30">
        <f t="shared" si="27"/>
        <v>0</v>
      </c>
      <c r="T33" s="30">
        <f t="shared" si="27"/>
        <v>0</v>
      </c>
      <c r="U33" s="30">
        <f t="shared" si="27"/>
        <v>0</v>
      </c>
      <c r="V33" s="30">
        <f t="shared" si="27"/>
        <v>0</v>
      </c>
      <c r="W33" s="30">
        <f t="shared" si="27"/>
        <v>0</v>
      </c>
      <c r="X33" s="25" t="s">
        <v>21</v>
      </c>
      <c r="Y33" s="23">
        <v>0.8379120879120879</v>
      </c>
      <c r="Z33" s="45">
        <v>0.32</v>
      </c>
      <c r="AA33" s="30">
        <f>$Z$33*AA39*$B$45</f>
        <v>0</v>
      </c>
      <c r="AB33" s="30">
        <f>$Z$33*AB39*$B$45</f>
        <v>0</v>
      </c>
      <c r="AC33" s="30">
        <f>$Z$33*AC39*$B$45</f>
        <v>0</v>
      </c>
      <c r="AD33" s="30">
        <f>$Z$33*AD39*$B$45</f>
        <v>0</v>
      </c>
      <c r="AE33" s="30">
        <f>$Z$33*AE39*$B$45</f>
        <v>0</v>
      </c>
      <c r="AF33" s="24" t="e">
        <f>#REF!*AF39*$B$45</f>
        <v>#REF!</v>
      </c>
      <c r="AG33" s="24" t="e">
        <f>#REF!*AG39*$B$45</f>
        <v>#REF!</v>
      </c>
      <c r="AH33" s="24" t="e">
        <f>#REF!*AH39*$B$45</f>
        <v>#REF!</v>
      </c>
      <c r="AI33" s="24" t="e">
        <f>#REF!*AI39*$B$45</f>
        <v>#REF!</v>
      </c>
      <c r="AJ33" s="25" t="s">
        <v>21</v>
      </c>
      <c r="AK33" s="23">
        <v>0.8379120879120879</v>
      </c>
      <c r="AL33" s="12">
        <v>0.32</v>
      </c>
      <c r="AM33" s="24">
        <f>$AL$33*$B$45*AM39</f>
        <v>0</v>
      </c>
      <c r="AN33" s="30">
        <f>$I$33*AN39*$B$45</f>
        <v>1579.008</v>
      </c>
      <c r="AO33" s="30">
        <f>$I$33*AO39*$B$45</f>
        <v>1546.7520000000002</v>
      </c>
      <c r="AP33" s="30">
        <f>$I$33*AP39*$B$45</f>
        <v>1067.136</v>
      </c>
      <c r="AQ33" s="9" t="s">
        <v>54</v>
      </c>
      <c r="AR33" s="23">
        <v>0.8379120879120879</v>
      </c>
      <c r="AS33" s="45">
        <v>0.32</v>
      </c>
      <c r="AT33" s="24">
        <f>$AS$33*$B$45*AT39</f>
        <v>2836.608</v>
      </c>
      <c r="AU33" s="24">
        <f>$AS$33*$B$45*AU39</f>
        <v>1720.704</v>
      </c>
      <c r="AV33" s="9" t="s">
        <v>54</v>
      </c>
      <c r="AW33" s="10">
        <v>0.8379120879120879</v>
      </c>
      <c r="AX33" s="12">
        <v>0.32</v>
      </c>
      <c r="AY33" s="30">
        <f>$I$33*AY39*$B$45</f>
        <v>2884.992</v>
      </c>
      <c r="AZ33" s="30">
        <f>$I$33*AZ39*$B$45</f>
        <v>1649.6640000000002</v>
      </c>
    </row>
    <row r="34" spans="1:52" ht="12.75">
      <c r="A34" s="56" t="s">
        <v>46</v>
      </c>
      <c r="B34" s="56"/>
      <c r="C34" s="56"/>
      <c r="D34" s="56"/>
      <c r="E34" s="56"/>
      <c r="F34" s="56"/>
      <c r="G34" s="9" t="s">
        <v>21</v>
      </c>
      <c r="H34" s="10">
        <v>0.8379120879120879</v>
      </c>
      <c r="I34" s="12">
        <v>0</v>
      </c>
      <c r="J34" s="30">
        <f aca="true" t="shared" si="28" ref="J34:Q34">$I$34*J39*$B$45</f>
        <v>0</v>
      </c>
      <c r="K34" s="30">
        <f t="shared" si="28"/>
        <v>0</v>
      </c>
      <c r="L34" s="30">
        <f t="shared" si="28"/>
        <v>0</v>
      </c>
      <c r="M34" s="30">
        <f t="shared" si="28"/>
        <v>0</v>
      </c>
      <c r="N34" s="30">
        <f t="shared" si="28"/>
        <v>0</v>
      </c>
      <c r="O34" s="30">
        <f t="shared" si="28"/>
        <v>0</v>
      </c>
      <c r="P34" s="30">
        <f t="shared" si="28"/>
        <v>0</v>
      </c>
      <c r="Q34" s="30">
        <f t="shared" si="28"/>
        <v>0</v>
      </c>
      <c r="R34" s="24" t="e">
        <f>#REF!*R39*$B$45</f>
        <v>#REF!</v>
      </c>
      <c r="S34" s="24" t="e">
        <f>#REF!*S39*$B$45</f>
        <v>#REF!</v>
      </c>
      <c r="T34" s="24" t="e">
        <f>#REF!*T39*$B$45</f>
        <v>#REF!</v>
      </c>
      <c r="U34" s="24" t="e">
        <f>#REF!*U39*$B$45</f>
        <v>#REF!</v>
      </c>
      <c r="V34" s="24" t="e">
        <f>#REF!*V39*$B$45</f>
        <v>#REF!</v>
      </c>
      <c r="W34" s="30">
        <f>$I$34*W39*$B$45</f>
        <v>0</v>
      </c>
      <c r="X34" s="25" t="s">
        <v>21</v>
      </c>
      <c r="Y34" s="23">
        <v>0.8379120879120879</v>
      </c>
      <c r="Z34" s="45">
        <v>0</v>
      </c>
      <c r="AA34" s="30">
        <f>$Z$34*AA39*$B$45</f>
        <v>0</v>
      </c>
      <c r="AB34" s="30">
        <f>$Z$34*AB39*$B$45</f>
        <v>0</v>
      </c>
      <c r="AC34" s="30">
        <f>$Z$34*AC39*$B$45</f>
        <v>0</v>
      </c>
      <c r="AD34" s="30">
        <f>$Z$34*AD39*$B$45</f>
        <v>0</v>
      </c>
      <c r="AE34" s="30">
        <f>$Z$34*AE39*$B$45</f>
        <v>0</v>
      </c>
      <c r="AF34" s="24" t="e">
        <f>#REF!*AF39*$B$45</f>
        <v>#REF!</v>
      </c>
      <c r="AG34" s="24" t="e">
        <f>#REF!*AG39*$B$45</f>
        <v>#REF!</v>
      </c>
      <c r="AH34" s="24" t="e">
        <f>#REF!*AH39*$B$45</f>
        <v>#REF!</v>
      </c>
      <c r="AI34" s="24" t="e">
        <f>#REF!*AI39*$B$45</f>
        <v>#REF!</v>
      </c>
      <c r="AJ34" s="25" t="s">
        <v>21</v>
      </c>
      <c r="AK34" s="23">
        <v>0.8379120879120879</v>
      </c>
      <c r="AL34" s="12">
        <v>0</v>
      </c>
      <c r="AM34" s="24">
        <f>$AL$34*$B$45*AM39</f>
        <v>0</v>
      </c>
      <c r="AN34" s="30">
        <f>$I$34*AN39*$B$45</f>
        <v>0</v>
      </c>
      <c r="AO34" s="30">
        <f>$I$34*AO39*$B$45</f>
        <v>0</v>
      </c>
      <c r="AP34" s="30">
        <f>$I$34*AP39*$B$45</f>
        <v>0</v>
      </c>
      <c r="AQ34" s="9" t="s">
        <v>21</v>
      </c>
      <c r="AR34" s="23">
        <v>0.8379120879120879</v>
      </c>
      <c r="AS34" s="45">
        <v>0</v>
      </c>
      <c r="AT34" s="24">
        <f>$AS$34*$B$45*AT39</f>
        <v>0</v>
      </c>
      <c r="AU34" s="24">
        <f>$AS$34*$B$45*AU39</f>
        <v>0</v>
      </c>
      <c r="AV34" s="9" t="s">
        <v>21</v>
      </c>
      <c r="AW34" s="10">
        <v>0.8379120879120879</v>
      </c>
      <c r="AX34" s="12">
        <v>0</v>
      </c>
      <c r="AY34" s="30">
        <f>$I$34*AY39*$B$45</f>
        <v>0</v>
      </c>
      <c r="AZ34" s="30">
        <f>$I$34*AZ39*$B$45</f>
        <v>0</v>
      </c>
    </row>
    <row r="35" spans="1:52" ht="12.75">
      <c r="A35" s="56" t="s">
        <v>47</v>
      </c>
      <c r="B35" s="56"/>
      <c r="C35" s="56"/>
      <c r="D35" s="56"/>
      <c r="E35" s="56"/>
      <c r="F35" s="56"/>
      <c r="G35" s="9" t="s">
        <v>21</v>
      </c>
      <c r="H35" s="10">
        <v>0.8379120879120879</v>
      </c>
      <c r="I35" s="12">
        <v>0</v>
      </c>
      <c r="J35" s="30">
        <f aca="true" t="shared" si="29" ref="J35:Q35">$I$35*J39*$B$45</f>
        <v>0</v>
      </c>
      <c r="K35" s="30">
        <f t="shared" si="29"/>
        <v>0</v>
      </c>
      <c r="L35" s="30">
        <f t="shared" si="29"/>
        <v>0</v>
      </c>
      <c r="M35" s="30">
        <f t="shared" si="29"/>
        <v>0</v>
      </c>
      <c r="N35" s="30">
        <f t="shared" si="29"/>
        <v>0</v>
      </c>
      <c r="O35" s="30">
        <f t="shared" si="29"/>
        <v>0</v>
      </c>
      <c r="P35" s="30">
        <f t="shared" si="29"/>
        <v>0</v>
      </c>
      <c r="Q35" s="30">
        <f t="shared" si="29"/>
        <v>0</v>
      </c>
      <c r="R35" s="24" t="e">
        <f>#REF!*R39*$B$45</f>
        <v>#REF!</v>
      </c>
      <c r="S35" s="24" t="e">
        <f>#REF!*S39*$B$45</f>
        <v>#REF!</v>
      </c>
      <c r="T35" s="24" t="e">
        <f>#REF!*T39*$B$45</f>
        <v>#REF!</v>
      </c>
      <c r="U35" s="24" t="e">
        <f>#REF!*U39*$B$45</f>
        <v>#REF!</v>
      </c>
      <c r="V35" s="24" t="e">
        <f>#REF!*V39*$B$45</f>
        <v>#REF!</v>
      </c>
      <c r="W35" s="30">
        <f>$I$35*W39*$B$45</f>
        <v>0</v>
      </c>
      <c r="X35" s="25" t="s">
        <v>21</v>
      </c>
      <c r="Y35" s="23">
        <v>0.8379120879120879</v>
      </c>
      <c r="Z35" s="45">
        <v>0</v>
      </c>
      <c r="AA35" s="30">
        <f>$Z$35*AA39*$B$45</f>
        <v>0</v>
      </c>
      <c r="AB35" s="30">
        <f>$Z$35*AB39*$B$45</f>
        <v>0</v>
      </c>
      <c r="AC35" s="30">
        <f>$Z$35*AC39*$B$45</f>
        <v>0</v>
      </c>
      <c r="AD35" s="30">
        <f>$Z$35*AD39*$B$45</f>
        <v>0</v>
      </c>
      <c r="AE35" s="30">
        <f>$Z$35*AE39*$B$45</f>
        <v>0</v>
      </c>
      <c r="AF35" s="24" t="e">
        <f>#REF!*AF39*$B$45</f>
        <v>#REF!</v>
      </c>
      <c r="AG35" s="24" t="e">
        <f>#REF!*AG39*$B$45</f>
        <v>#REF!</v>
      </c>
      <c r="AH35" s="24" t="e">
        <f>#REF!*AH39*$B$45</f>
        <v>#REF!</v>
      </c>
      <c r="AI35" s="24" t="e">
        <f>#REF!*AI39*$B$45</f>
        <v>#REF!</v>
      </c>
      <c r="AJ35" s="25" t="s">
        <v>21</v>
      </c>
      <c r="AK35" s="23">
        <v>0.8379120879120879</v>
      </c>
      <c r="AL35" s="12">
        <v>0</v>
      </c>
      <c r="AM35" s="24">
        <f>$AL$35*$B$45*AM39</f>
        <v>0</v>
      </c>
      <c r="AN35" s="30">
        <f>$I$35*AN39*$B$45</f>
        <v>0</v>
      </c>
      <c r="AO35" s="30">
        <f>$I$35*AO39*$B$45</f>
        <v>0</v>
      </c>
      <c r="AP35" s="30">
        <f>$I$35*AP39*$B$45</f>
        <v>0</v>
      </c>
      <c r="AQ35" s="9" t="s">
        <v>21</v>
      </c>
      <c r="AR35" s="23">
        <v>0.8379120879120879</v>
      </c>
      <c r="AS35" s="45">
        <v>0</v>
      </c>
      <c r="AT35" s="24">
        <f>$AS$35*$B$45*AT39</f>
        <v>0</v>
      </c>
      <c r="AU35" s="24">
        <f>$AS$35*$B$45*AU39</f>
        <v>0</v>
      </c>
      <c r="AV35" s="9" t="s">
        <v>21</v>
      </c>
      <c r="AW35" s="10">
        <v>0.8379120879120879</v>
      </c>
      <c r="AX35" s="12">
        <v>0</v>
      </c>
      <c r="AY35" s="30">
        <f>$I$35*AY39*$B$45</f>
        <v>0</v>
      </c>
      <c r="AZ35" s="30">
        <f>$I$35*AZ39*$B$45</f>
        <v>0</v>
      </c>
    </row>
    <row r="36" spans="1:52" ht="12.75">
      <c r="A36" s="55" t="s">
        <v>41</v>
      </c>
      <c r="B36" s="55"/>
      <c r="C36" s="55"/>
      <c r="D36" s="55"/>
      <c r="E36" s="55"/>
      <c r="F36" s="55"/>
      <c r="G36" s="11"/>
      <c r="H36" s="6">
        <f>SUM(H38:H40)</f>
        <v>114.22570239999999</v>
      </c>
      <c r="I36" s="40">
        <v>0.62</v>
      </c>
      <c r="J36" s="31">
        <f aca="true" t="shared" si="30" ref="J36:W36">$I$36*J39*$B$45</f>
        <v>3267.6479999999997</v>
      </c>
      <c r="K36" s="31">
        <f>$I$36*K39*$B$45</f>
        <v>5228.088000000001</v>
      </c>
      <c r="L36" s="31">
        <f>$I$36*L39*$B$45</f>
        <v>2799.672</v>
      </c>
      <c r="M36" s="31">
        <f t="shared" si="30"/>
        <v>0</v>
      </c>
      <c r="N36" s="31">
        <f t="shared" si="30"/>
        <v>0</v>
      </c>
      <c r="O36" s="31">
        <f t="shared" si="30"/>
        <v>0</v>
      </c>
      <c r="P36" s="31">
        <f t="shared" si="30"/>
        <v>0</v>
      </c>
      <c r="Q36" s="31">
        <f t="shared" si="30"/>
        <v>0</v>
      </c>
      <c r="R36" s="31">
        <f t="shared" si="30"/>
        <v>0</v>
      </c>
      <c r="S36" s="31">
        <f t="shared" si="30"/>
        <v>0</v>
      </c>
      <c r="T36" s="31">
        <f t="shared" si="30"/>
        <v>0</v>
      </c>
      <c r="U36" s="31">
        <f t="shared" si="30"/>
        <v>0</v>
      </c>
      <c r="V36" s="31">
        <f t="shared" si="30"/>
        <v>0</v>
      </c>
      <c r="W36" s="31">
        <f t="shared" si="30"/>
        <v>0</v>
      </c>
      <c r="X36" s="26"/>
      <c r="Y36" s="28">
        <f>SUM(Y38:Y40)</f>
        <v>114.22570239999999</v>
      </c>
      <c r="Z36" s="46">
        <v>0.62</v>
      </c>
      <c r="AA36" s="31">
        <f>$Z$36*AA39*$B$45</f>
        <v>0</v>
      </c>
      <c r="AB36" s="31">
        <f>$Z$36*AB39*$B$45</f>
        <v>0</v>
      </c>
      <c r="AC36" s="31">
        <f>$Z$36*AC39*$B$45</f>
        <v>0</v>
      </c>
      <c r="AD36" s="31">
        <f>$Z$36*AD39*$B$45</f>
        <v>0</v>
      </c>
      <c r="AE36" s="31">
        <f>$Z$36*AE39*$B$45</f>
        <v>0</v>
      </c>
      <c r="AF36" s="31" t="e">
        <f>#REF!*AF39*$B$45</f>
        <v>#REF!</v>
      </c>
      <c r="AG36" s="31" t="e">
        <f>#REF!*AG39*$B$45</f>
        <v>#REF!</v>
      </c>
      <c r="AH36" s="31" t="e">
        <f>#REF!*AH39*$B$45</f>
        <v>#REF!</v>
      </c>
      <c r="AI36" s="31" t="e">
        <f>#REF!*AI39*$B$45</f>
        <v>#REF!</v>
      </c>
      <c r="AJ36" s="26"/>
      <c r="AK36" s="28">
        <f>SUM(AK38:AK40)</f>
        <v>114.22570239999999</v>
      </c>
      <c r="AL36" s="40">
        <v>0</v>
      </c>
      <c r="AM36" s="31">
        <f>$AL$36*$B$45*AM39</f>
        <v>0</v>
      </c>
      <c r="AN36" s="31">
        <f>$I$36*AN39*$B$45</f>
        <v>3059.328</v>
      </c>
      <c r="AO36" s="31">
        <f>$I$36*AO39*$B$45</f>
        <v>2996.8320000000003</v>
      </c>
      <c r="AP36" s="31">
        <f>$I$36*AP39*$B$45</f>
        <v>2067.5759999999996</v>
      </c>
      <c r="AQ36" s="11"/>
      <c r="AR36" s="28">
        <f>SUM(AR38:AR40)</f>
        <v>114.22570239999999</v>
      </c>
      <c r="AS36" s="46">
        <v>0.62</v>
      </c>
      <c r="AT36" s="31">
        <f>$AS$36*$B$45*AT39</f>
        <v>5495.928</v>
      </c>
      <c r="AU36" s="31">
        <f>$AS$36*$B$45*AU39</f>
        <v>3333.864</v>
      </c>
      <c r="AV36" s="11"/>
      <c r="AW36" s="6">
        <f>SUM(AW38:AW40)</f>
        <v>114.22570239999999</v>
      </c>
      <c r="AX36" s="40"/>
      <c r="AY36" s="31"/>
      <c r="AZ36" s="31"/>
    </row>
    <row r="37" spans="1:52" ht="12.75">
      <c r="A37" s="63" t="s">
        <v>44</v>
      </c>
      <c r="B37" s="64"/>
      <c r="C37" s="64"/>
      <c r="D37" s="64"/>
      <c r="E37" s="64"/>
      <c r="F37" s="65"/>
      <c r="G37" s="11"/>
      <c r="H37" s="6"/>
      <c r="I37" s="40">
        <v>1.09</v>
      </c>
      <c r="J37" s="31">
        <f aca="true" t="shared" si="31" ref="J37:W37">$I$37*J39*$B$45</f>
        <v>5744.736</v>
      </c>
      <c r="K37" s="31">
        <f>$I$37*K39*$B$45</f>
        <v>9191.316</v>
      </c>
      <c r="L37" s="31">
        <f>$I$37*L39*$B$45</f>
        <v>4922.004000000001</v>
      </c>
      <c r="M37" s="31">
        <f t="shared" si="31"/>
        <v>0</v>
      </c>
      <c r="N37" s="31">
        <f t="shared" si="31"/>
        <v>0</v>
      </c>
      <c r="O37" s="31">
        <f t="shared" si="31"/>
        <v>0</v>
      </c>
      <c r="P37" s="31">
        <f t="shared" si="31"/>
        <v>0</v>
      </c>
      <c r="Q37" s="31">
        <f t="shared" si="31"/>
        <v>0</v>
      </c>
      <c r="R37" s="31">
        <f t="shared" si="31"/>
        <v>0</v>
      </c>
      <c r="S37" s="31">
        <f t="shared" si="31"/>
        <v>0</v>
      </c>
      <c r="T37" s="31">
        <f t="shared" si="31"/>
        <v>0</v>
      </c>
      <c r="U37" s="31">
        <f t="shared" si="31"/>
        <v>0</v>
      </c>
      <c r="V37" s="31">
        <f t="shared" si="31"/>
        <v>0</v>
      </c>
      <c r="W37" s="31">
        <f t="shared" si="31"/>
        <v>0</v>
      </c>
      <c r="X37" s="26"/>
      <c r="Y37" s="28"/>
      <c r="Z37" s="46">
        <v>1.15</v>
      </c>
      <c r="AA37" s="31">
        <f>$Z$37*AA39*$B$45</f>
        <v>0</v>
      </c>
      <c r="AB37" s="31">
        <f>$Z$37*AB39*$B$45</f>
        <v>0</v>
      </c>
      <c r="AC37" s="31">
        <f>$Z$37*AC39*$B$45</f>
        <v>0</v>
      </c>
      <c r="AD37" s="31">
        <f>$Z$37*AD39*$B$45</f>
        <v>0</v>
      </c>
      <c r="AE37" s="31">
        <f>$Z$37*AE39*$B$45</f>
        <v>0</v>
      </c>
      <c r="AF37" s="31" t="e">
        <f>#REF!*AF39*$B$45</f>
        <v>#REF!</v>
      </c>
      <c r="AG37" s="31" t="e">
        <f>#REF!*AG39*$B$45</f>
        <v>#REF!</v>
      </c>
      <c r="AH37" s="31" t="e">
        <f>#REF!*AH39*$B$45</f>
        <v>#REF!</v>
      </c>
      <c r="AI37" s="31" t="e">
        <f>#REF!*AI39*$B$45</f>
        <v>#REF!</v>
      </c>
      <c r="AJ37" s="26"/>
      <c r="AK37" s="28"/>
      <c r="AL37" s="40">
        <v>1.09</v>
      </c>
      <c r="AM37" s="31">
        <f>$AL$37*$B$45*AM39</f>
        <v>0</v>
      </c>
      <c r="AN37" s="31">
        <f>$I$37*AN39*$B$45</f>
        <v>5378.496</v>
      </c>
      <c r="AO37" s="31">
        <f>$I$37*AO39*$B$45</f>
        <v>5268.624</v>
      </c>
      <c r="AP37" s="31">
        <f>$I$37*AP39*$B$45</f>
        <v>3634.932</v>
      </c>
      <c r="AQ37" s="11"/>
      <c r="AR37" s="28"/>
      <c r="AS37" s="46">
        <v>1.15</v>
      </c>
      <c r="AT37" s="31">
        <f>$AS$37*$B$45*AT39</f>
        <v>10194.06</v>
      </c>
      <c r="AU37" s="31">
        <f>$AS$37*$B$45*AU39</f>
        <v>6183.78</v>
      </c>
      <c r="AV37" s="11"/>
      <c r="AW37" s="6"/>
      <c r="AX37" s="40">
        <v>1.09</v>
      </c>
      <c r="AY37" s="31">
        <f>$I$37*AY39*$B$45</f>
        <v>9827.004</v>
      </c>
      <c r="AZ37" s="31">
        <f>$I$37*AZ39*$B$45</f>
        <v>5619.168000000001</v>
      </c>
    </row>
    <row r="38" spans="1:54" ht="12.75">
      <c r="A38" s="62" t="s">
        <v>26</v>
      </c>
      <c r="B38" s="62"/>
      <c r="C38" s="62"/>
      <c r="D38" s="62"/>
      <c r="E38" s="62"/>
      <c r="F38" s="62"/>
      <c r="G38" s="15"/>
      <c r="H38" s="16">
        <f>H29+H24+H15+H10</f>
        <v>99.99999999999999</v>
      </c>
      <c r="I38" s="41"/>
      <c r="J38" s="21">
        <f>J29+J24+J15+J10+J36+J37</f>
        <v>81743.90400000001</v>
      </c>
      <c r="K38" s="21">
        <f aca="true" t="shared" si="32" ref="K38:W38">K29+K24+K15+K10+K36+K37</f>
        <v>130786.52400000002</v>
      </c>
      <c r="L38" s="21">
        <f t="shared" si="32"/>
        <v>70036.956</v>
      </c>
      <c r="M38" s="21">
        <f t="shared" si="32"/>
        <v>0</v>
      </c>
      <c r="N38" s="21">
        <f t="shared" si="32"/>
        <v>0</v>
      </c>
      <c r="O38" s="21">
        <f t="shared" si="32"/>
        <v>0</v>
      </c>
      <c r="P38" s="21">
        <f t="shared" si="32"/>
        <v>0</v>
      </c>
      <c r="Q38" s="21">
        <f t="shared" si="32"/>
        <v>0</v>
      </c>
      <c r="R38" s="21" t="e">
        <f t="shared" si="32"/>
        <v>#REF!</v>
      </c>
      <c r="S38" s="21" t="e">
        <f t="shared" si="32"/>
        <v>#REF!</v>
      </c>
      <c r="T38" s="21" t="e">
        <f t="shared" si="32"/>
        <v>#REF!</v>
      </c>
      <c r="U38" s="21" t="e">
        <f t="shared" si="32"/>
        <v>#REF!</v>
      </c>
      <c r="V38" s="21" t="e">
        <f t="shared" si="32"/>
        <v>#REF!</v>
      </c>
      <c r="W38" s="21">
        <f t="shared" si="32"/>
        <v>0</v>
      </c>
      <c r="X38" s="32"/>
      <c r="Y38" s="33">
        <f>Y29+Y24+Y15+Y10</f>
        <v>99.99999999999999</v>
      </c>
      <c r="Z38" s="46"/>
      <c r="AA38" s="21">
        <f aca="true" t="shared" si="33" ref="AA38:AI38">AA29+AA24+AA15+AA10+AA36+AA37</f>
        <v>0</v>
      </c>
      <c r="AB38" s="21">
        <f t="shared" si="33"/>
        <v>0</v>
      </c>
      <c r="AC38" s="21">
        <f t="shared" si="33"/>
        <v>0</v>
      </c>
      <c r="AD38" s="21">
        <f t="shared" si="33"/>
        <v>0</v>
      </c>
      <c r="AE38" s="21">
        <f t="shared" si="33"/>
        <v>0</v>
      </c>
      <c r="AF38" s="21" t="e">
        <f t="shared" si="33"/>
        <v>#REF!</v>
      </c>
      <c r="AG38" s="21" t="e">
        <f t="shared" si="33"/>
        <v>#REF!</v>
      </c>
      <c r="AH38" s="21" t="e">
        <f t="shared" si="33"/>
        <v>#REF!</v>
      </c>
      <c r="AI38" s="21" t="e">
        <f t="shared" si="33"/>
        <v>#REF!</v>
      </c>
      <c r="AJ38" s="32"/>
      <c r="AK38" s="33">
        <f>AK29+AK24+AK15+AK10</f>
        <v>99.99999999999999</v>
      </c>
      <c r="AL38" s="41"/>
      <c r="AM38" s="21">
        <f>AM29+AM24+AM15+AM10+AM36+AM37</f>
        <v>0</v>
      </c>
      <c r="AN38" s="21">
        <f>AN29+AN24+AN15+AN10+AN36+AN37</f>
        <v>76532.544</v>
      </c>
      <c r="AO38" s="21">
        <f>AO29+AO24+AO15+AO10+AO36+AO37</f>
        <v>74969.136</v>
      </c>
      <c r="AP38" s="21">
        <f>AP29+AP24+AP15+AP10+AP36+AP37</f>
        <v>51722.74800000001</v>
      </c>
      <c r="AQ38" s="15"/>
      <c r="AR38" s="33">
        <f>AR29+AR24+AR15+AR10</f>
        <v>99.99999999999999</v>
      </c>
      <c r="AS38" s="46"/>
      <c r="AT38" s="21">
        <f>AT29+AT24+AT15+AT10+AT36+AT37</f>
        <v>133941.084</v>
      </c>
      <c r="AU38" s="21">
        <f>AU29+AU24+AU15+AU10+AU36+AU37</f>
        <v>81249.492</v>
      </c>
      <c r="AV38" s="15"/>
      <c r="AW38" s="16">
        <f>AW29+AW24+AW15+AW10</f>
        <v>99.99999999999999</v>
      </c>
      <c r="AX38" s="41"/>
      <c r="AY38" s="21">
        <f>AY29+AY24+AY15+AY10+AY36+AY37</f>
        <v>134242.28399999999</v>
      </c>
      <c r="AZ38" s="21">
        <f>AZ29+AZ24+AZ15+AZ10+AZ36+AZ37</f>
        <v>76760.92800000001</v>
      </c>
      <c r="BA38">
        <v>912185.6</v>
      </c>
      <c r="BB38">
        <v>3800.77</v>
      </c>
    </row>
    <row r="39" spans="1:52" ht="12.75">
      <c r="A39" s="62" t="s">
        <v>27</v>
      </c>
      <c r="B39" s="62"/>
      <c r="C39" s="62"/>
      <c r="D39" s="62"/>
      <c r="E39" s="62"/>
      <c r="F39" s="62"/>
      <c r="G39" s="15"/>
      <c r="H39" s="15"/>
      <c r="I39" s="42"/>
      <c r="J39" s="21">
        <v>439.2</v>
      </c>
      <c r="K39" s="21">
        <v>702.7</v>
      </c>
      <c r="L39" s="21">
        <v>376.3</v>
      </c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32"/>
      <c r="Y39" s="32"/>
      <c r="Z39" s="47"/>
      <c r="AA39" s="21"/>
      <c r="AB39" s="21"/>
      <c r="AC39" s="21"/>
      <c r="AD39" s="21"/>
      <c r="AE39" s="21"/>
      <c r="AF39" s="21"/>
      <c r="AG39" s="21"/>
      <c r="AH39" s="21"/>
      <c r="AI39" s="21"/>
      <c r="AJ39" s="32"/>
      <c r="AK39" s="32"/>
      <c r="AL39" s="42"/>
      <c r="AM39" s="21"/>
      <c r="AN39" s="21">
        <v>411.2</v>
      </c>
      <c r="AO39" s="21">
        <v>402.8</v>
      </c>
      <c r="AP39" s="21">
        <v>277.9</v>
      </c>
      <c r="AQ39" s="15"/>
      <c r="AR39" s="32"/>
      <c r="AS39" s="47"/>
      <c r="AT39" s="21">
        <v>738.7</v>
      </c>
      <c r="AU39" s="21">
        <v>448.1</v>
      </c>
      <c r="AV39" s="15"/>
      <c r="AW39" s="15"/>
      <c r="AX39" s="42"/>
      <c r="AY39" s="21">
        <v>751.3</v>
      </c>
      <c r="AZ39" s="21">
        <v>429.6</v>
      </c>
    </row>
    <row r="40" spans="1:52" s="17" customFormat="1" ht="25.5" customHeight="1">
      <c r="A40" s="61" t="s">
        <v>48</v>
      </c>
      <c r="B40" s="61"/>
      <c r="C40" s="61"/>
      <c r="D40" s="61"/>
      <c r="E40" s="61"/>
      <c r="F40" s="61"/>
      <c r="G40" s="4"/>
      <c r="H40" s="4">
        <f>7.28*1.416*1.2*1.15</f>
        <v>14.225702399999998</v>
      </c>
      <c r="I40" s="43">
        <f>I15+I24+I29+I36+I37</f>
        <v>15.51</v>
      </c>
      <c r="J40" s="34">
        <f aca="true" t="shared" si="34" ref="J40:W40">J38/12/J39</f>
        <v>15.510000000000003</v>
      </c>
      <c r="K40" s="34">
        <f t="shared" si="34"/>
        <v>15.510000000000002</v>
      </c>
      <c r="L40" s="34">
        <f t="shared" si="34"/>
        <v>15.510000000000002</v>
      </c>
      <c r="M40" s="34" t="e">
        <f t="shared" si="34"/>
        <v>#DIV/0!</v>
      </c>
      <c r="N40" s="34" t="e">
        <f t="shared" si="34"/>
        <v>#DIV/0!</v>
      </c>
      <c r="O40" s="34" t="e">
        <f t="shared" si="34"/>
        <v>#DIV/0!</v>
      </c>
      <c r="P40" s="34" t="e">
        <f t="shared" si="34"/>
        <v>#DIV/0!</v>
      </c>
      <c r="Q40" s="34" t="e">
        <f t="shared" si="34"/>
        <v>#DIV/0!</v>
      </c>
      <c r="R40" s="34" t="e">
        <f t="shared" si="34"/>
        <v>#REF!</v>
      </c>
      <c r="S40" s="34" t="e">
        <f t="shared" si="34"/>
        <v>#REF!</v>
      </c>
      <c r="T40" s="34" t="e">
        <f t="shared" si="34"/>
        <v>#REF!</v>
      </c>
      <c r="U40" s="34" t="e">
        <f t="shared" si="34"/>
        <v>#REF!</v>
      </c>
      <c r="V40" s="34" t="e">
        <f t="shared" si="34"/>
        <v>#REF!</v>
      </c>
      <c r="W40" s="34" t="e">
        <f t="shared" si="34"/>
        <v>#DIV/0!</v>
      </c>
      <c r="X40" s="34"/>
      <c r="Y40" s="34">
        <f>7.28*1.416*1.2*1.15</f>
        <v>14.225702399999998</v>
      </c>
      <c r="Z40" s="43">
        <f>Z15+Z24+Z29+Z36+Z37</f>
        <v>15.110000000000001</v>
      </c>
      <c r="AA40" s="34" t="e">
        <f aca="true" t="shared" si="35" ref="AA40:AI40">AA38/12/AA39</f>
        <v>#DIV/0!</v>
      </c>
      <c r="AB40" s="34" t="e">
        <f t="shared" si="35"/>
        <v>#DIV/0!</v>
      </c>
      <c r="AC40" s="34" t="e">
        <f t="shared" si="35"/>
        <v>#DIV/0!</v>
      </c>
      <c r="AD40" s="34" t="e">
        <f t="shared" si="35"/>
        <v>#DIV/0!</v>
      </c>
      <c r="AE40" s="34" t="e">
        <f t="shared" si="35"/>
        <v>#DIV/0!</v>
      </c>
      <c r="AF40" s="34" t="e">
        <f t="shared" si="35"/>
        <v>#REF!</v>
      </c>
      <c r="AG40" s="34" t="e">
        <f t="shared" si="35"/>
        <v>#REF!</v>
      </c>
      <c r="AH40" s="34" t="e">
        <f t="shared" si="35"/>
        <v>#REF!</v>
      </c>
      <c r="AI40" s="34" t="e">
        <f t="shared" si="35"/>
        <v>#REF!</v>
      </c>
      <c r="AJ40" s="34"/>
      <c r="AK40" s="34">
        <f>7.28*1.416*1.2*1.15</f>
        <v>14.225702399999998</v>
      </c>
      <c r="AL40" s="43">
        <f>AL15+AL24+AL29+AL36+AL37</f>
        <v>14.89</v>
      </c>
      <c r="AM40" s="34" t="e">
        <f>AM38/12/AM39</f>
        <v>#DIV/0!</v>
      </c>
      <c r="AN40" s="34">
        <f>AN38/12/AN39</f>
        <v>15.51</v>
      </c>
      <c r="AO40" s="34">
        <f>AO38/12/AO39</f>
        <v>15.51</v>
      </c>
      <c r="AP40" s="34">
        <f>AP38/12/AP39</f>
        <v>15.510000000000002</v>
      </c>
      <c r="AQ40" s="4"/>
      <c r="AR40" s="34">
        <f>7.28*1.416*1.2*1.15</f>
        <v>14.225702399999998</v>
      </c>
      <c r="AS40" s="43">
        <f>AS15+AS24+AS29+AS36+AS37</f>
        <v>15.110000000000001</v>
      </c>
      <c r="AT40" s="34">
        <f>AT38/12/AT39</f>
        <v>15.109999999999998</v>
      </c>
      <c r="AU40" s="34">
        <f>AU38/12/AU39</f>
        <v>15.11</v>
      </c>
      <c r="AV40" s="4"/>
      <c r="AW40" s="4">
        <f>7.28*1.416*1.2*1.15</f>
        <v>14.225702399999998</v>
      </c>
      <c r="AX40" s="43">
        <f>AX15+AX24+AX29+AX36+AX37</f>
        <v>14.89</v>
      </c>
      <c r="AY40" s="34">
        <f>AY38/12/AY39</f>
        <v>14.889999999999999</v>
      </c>
      <c r="AZ40" s="34">
        <f>AZ38/12/AZ39</f>
        <v>14.890000000000002</v>
      </c>
    </row>
    <row r="42" ht="12.75" customHeight="1" hidden="1"/>
    <row r="45" spans="1:2" ht="12.75">
      <c r="A45" s="1" t="s">
        <v>42</v>
      </c>
      <c r="B45" s="1">
        <v>12</v>
      </c>
    </row>
  </sheetData>
  <sheetProtection/>
  <mergeCells count="42">
    <mergeCell ref="G7:AY7"/>
    <mergeCell ref="A12:F12"/>
    <mergeCell ref="A7:F9"/>
    <mergeCell ref="A10:F10"/>
    <mergeCell ref="AQ8:AT8"/>
    <mergeCell ref="AV8:AZ8"/>
    <mergeCell ref="A1:I1"/>
    <mergeCell ref="A2:I2"/>
    <mergeCell ref="A3:I3"/>
    <mergeCell ref="A4:I4"/>
    <mergeCell ref="A24:F24"/>
    <mergeCell ref="A17:F17"/>
    <mergeCell ref="A22:F22"/>
    <mergeCell ref="A23:F23"/>
    <mergeCell ref="A21:F21"/>
    <mergeCell ref="A14:F14"/>
    <mergeCell ref="A16:F16"/>
    <mergeCell ref="A11:F11"/>
    <mergeCell ref="A13:F13"/>
    <mergeCell ref="A25:F25"/>
    <mergeCell ref="A27:F27"/>
    <mergeCell ref="A26:F26"/>
    <mergeCell ref="A15:F15"/>
    <mergeCell ref="A40:F40"/>
    <mergeCell ref="A30:F30"/>
    <mergeCell ref="A31:F31"/>
    <mergeCell ref="A32:F32"/>
    <mergeCell ref="A38:F38"/>
    <mergeCell ref="A36:F36"/>
    <mergeCell ref="A39:F39"/>
    <mergeCell ref="A37:F37"/>
    <mergeCell ref="A28:F28"/>
    <mergeCell ref="A29:F29"/>
    <mergeCell ref="A35:F35"/>
    <mergeCell ref="A33:F33"/>
    <mergeCell ref="A34:F34"/>
    <mergeCell ref="X8:AE8"/>
    <mergeCell ref="G8:W8"/>
    <mergeCell ref="A18:F18"/>
    <mergeCell ref="A19:F19"/>
    <mergeCell ref="A20:F20"/>
  </mergeCells>
  <printOptions/>
  <pageMargins left="0.4330708661417323" right="0.11811023622047245" top="0.2362204724409449" bottom="0.3937007874015748" header="0.5118110236220472" footer="0.5118110236220472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мэрия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Бердникова Л.Ф.</dc:creator>
  <cp:keywords/>
  <dc:description/>
  <cp:lastModifiedBy>alekseevaiv2</cp:lastModifiedBy>
  <cp:lastPrinted>2015-04-24T11:27:31Z</cp:lastPrinted>
  <dcterms:created xsi:type="dcterms:W3CDTF">2014-11-07T12:34:46Z</dcterms:created>
  <dcterms:modified xsi:type="dcterms:W3CDTF">2015-05-12T11:24:22Z</dcterms:modified>
  <cp:category/>
  <cp:version/>
  <cp:contentType/>
  <cp:contentStatus/>
</cp:coreProperties>
</file>